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Ex1.xml" ContentType="application/vnd.ms-office.chartex+xml"/>
  <Override PartName="/xl/charts/style3.xml" ContentType="application/vnd.ms-office.chartstyle+xml"/>
  <Override PartName="/xl/charts/colors3.xml" ContentType="application/vnd.ms-office.chartcolorstyle+xml"/>
  <Override PartName="/xl/charts/chart3.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E:\診断士\中小機構\中国本部\山口セミナー\ワークシート\"/>
    </mc:Choice>
  </mc:AlternateContent>
  <xr:revisionPtr revIDLastSave="0" documentId="8_{76AD95DA-A824-4AE5-A506-1F66C69F28F5}" xr6:coauthVersionLast="47" xr6:coauthVersionMax="47" xr10:uidLastSave="{00000000-0000-0000-0000-000000000000}"/>
  <bookViews>
    <workbookView xWindow="-120" yWindow="-120" windowWidth="29040" windowHeight="15720" activeTab="2" xr2:uid="{67AE4444-FE1C-4E2E-87B8-591A578CFAFC}"/>
  </bookViews>
  <sheets>
    <sheet name="①CO2排出量" sheetId="5" r:id="rId1"/>
    <sheet name="②目標を設定" sheetId="6" r:id="rId2"/>
    <sheet name="③設備の利用状況、削減可能性" sheetId="3" r:id="rId3"/>
    <sheet name="診断シート" sheetId="8" r:id="rId4"/>
    <sheet name="リスト" sheetId="11"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Fill" hidden="1">#REF!</definedName>
    <definedName name="_xlnm._FilterDatabase" localSheetId="2" hidden="1">'③設備の利用状況、削減可能性'!#REF!</definedName>
    <definedName name="_Table2_In1" hidden="1">#REF!</definedName>
    <definedName name="_Table2_In2" hidden="1">#REF!</definedName>
    <definedName name="_Table2_Out" hidden="1">#REF!</definedName>
    <definedName name="_xlchart.v1.0" hidden="1">診断シート!$A$36:$A$37</definedName>
    <definedName name="_xlchart.v1.1" hidden="1">診断シート!$B$36:$B$37</definedName>
    <definedName name="Ａ重油_二酸化炭素換算係数">#REF!</definedName>
    <definedName name="CO2係数">[1]□設定条件!$M$12:$N$20</definedName>
    <definedName name="CO2係数新">[2]□設定条件!$M$12:$N$20</definedName>
    <definedName name="CO2排出係数_電気">[3]マスタ!$A$4:$B$59</definedName>
    <definedName name="CO2排出係数_電気_事業者名">[3]マスタ!$A$4:$A$59</definedName>
    <definedName name="ENE換算">[1]□設定条件!$M$4:$N$8</definedName>
    <definedName name="Ｇ品番合計表示スイッチ">[4]新見積書フォーマット!#REF!</definedName>
    <definedName name="H13ｴﾈﾙｷﾞｰｺｽﾄ合計">#REF!</definedName>
    <definedName name="H14ｴﾈﾙｷﾞｰｺｽﾄ合計">#REF!</definedName>
    <definedName name="H14ｴﾈﾙｷﾞｰ消費量合計">#REF!</definedName>
    <definedName name="H14二酸化炭素排出量">#REF!</definedName>
    <definedName name="LOG重">'[5]□浜松　各種原単位'!#REF!</definedName>
    <definedName name="log重ーー">'[6]□浜松　各種原単位'!#REF!</definedName>
    <definedName name="LPGCO2">'[5]□浜松　各種原単位'!$C$23</definedName>
    <definedName name="LPGエネ">'[5]□浜松　各種原単位'!$C$11</definedName>
    <definedName name="LPG重">'[5]□浜松　各種原単位'!$E$11</definedName>
    <definedName name="LPG比重">'[5]□浜松　各種原単位'!$E$11</definedName>
    <definedName name="_xlnm.Print_Area" localSheetId="0">①CO2排出量!$A$1:$I$29</definedName>
    <definedName name="_xlnm.Print_Area" localSheetId="1">②目標を設定!$A$1:$I$17</definedName>
    <definedName name="_xlnm.Print_Area" localSheetId="2">'③設備の利用状況、削減可能性'!$A$1:$G$55</definedName>
    <definedName name="_xlnm.Print_Area" localSheetId="3">診断シート!$A$1:$AB$48</definedName>
    <definedName name="エネルギー">[7]リスト!$H$3:$H$17</definedName>
    <definedName name="ｴﾈﾙｷﾞｰｺｽﾄ合計">#REF!</definedName>
    <definedName name="エネルギーの種類">'[8]3.3'!$P$9:$P$39</definedName>
    <definedName name="ガス13ACO2">'[5]□浜松　各種原単位'!$C$21</definedName>
    <definedName name="ガス13Aエネ">'[5]□浜松　各種原単位'!$C$9</definedName>
    <definedName name="ガスCO2">'[5]□浜松　各種原単位'!$C$21</definedName>
    <definedName name="ガスエネ">'[5]□浜松　各種原単位'!$C$9</definedName>
    <definedName name="ガス比重">'[5]□浜松　各種原単位'!$E$11</definedName>
    <definedName name="クエリ1">#REF!</definedName>
    <definedName name="クエリ3">#REF!</definedName>
    <definedName name="さ">#REF!</definedName>
    <definedName name="ﾌﾟﾛﾊﾟﾝ_ｴﾈ換算係数">#REF!</definedName>
    <definedName name="ﾌﾟﾛﾊﾟﾝｶﾞｽ_二酸化炭素換算係数">#REF!</definedName>
    <definedName name="リスト">'[9]既設一覧表(iD省エネ)'!#REF!</definedName>
    <definedName name="運用改善対策名">[7]リスト!$D$3:$D$33</definedName>
    <definedName name="下水CO2">'[5]□浜松　各種原単位'!$C$28</definedName>
    <definedName name="換算係数単位">'[8]3.3'!$P$9:$S$39</definedName>
    <definedName name="器具リスト">'[9]既設一覧表(iD省エネ)'!$B$68:$B$79</definedName>
    <definedName name="記号">[10]定数!$A$2:$A$65</definedName>
    <definedName name="給湯">'[11]１'!$AG$45:$AG$145</definedName>
    <definedName name="業種">[12]資料!$AN$7:$AN$40</definedName>
    <definedName name="区分">[13]B1!$GX$146:$GX$147</definedName>
    <definedName name="空調">#REF!</definedName>
    <definedName name="係数">[14]係数!$D$12:$H$42</definedName>
    <definedName name="軽油CO2">'[5]□浜松　各種原単位'!$C$26</definedName>
    <definedName name="軽油エネ">'[5]□浜松　各種原単位'!$C$14</definedName>
    <definedName name="削減量_A重油">'[15]3. エネルギー'!#REF!</definedName>
    <definedName name="削減量_ガソリン">'[15]3. エネルギー'!#REF!</definedName>
    <definedName name="削減量_その他1">'[15]3. エネルギー'!#REF!</definedName>
    <definedName name="削減量_その他2">'[15]3. エネルギー'!#REF!</definedName>
    <definedName name="削減量_プロパンガス">'[15]3. エネルギー'!#REF!</definedName>
    <definedName name="削減量_軽油">'[15]3. エネルギー'!#REF!</definedName>
    <definedName name="削減量_電気">'[15]3. エネルギー'!#REF!</definedName>
    <definedName name="削減量_都市ガス">'[15]3. エネルギー'!#REF!</definedName>
    <definedName name="削減量_灯油">'[15]3. エネルギー'!#REF!</definedName>
    <definedName name="産業分類番号">[8]産業分類番号!$B$2:$C$100</definedName>
    <definedName name="住所付加">#REF!</definedName>
    <definedName name="重油_ｴﾈ換算係数">#REF!</definedName>
    <definedName name="重油CO2">'[5]□浜松　各種原単位'!$C$25</definedName>
    <definedName name="重油エネ">'[5]□浜松　各種原単位'!$C$13</definedName>
    <definedName name="省ｴﾈﾍﾞﾙﾄ">[1]□設定条件!$B$5:$D$19</definedName>
    <definedName name="上水CO2">'[5]□浜松　各種原単位'!$C$27</definedName>
    <definedName name="設備改善対策名">[7]リスト!$F$3:$F$44</definedName>
    <definedName name="設備名">[7]リスト!$B$3:$B$48</definedName>
    <definedName name="設備名運用">[16]リスト!$D$1:$V$1</definedName>
    <definedName name="対策視点">'[17]3-1'!$FD$13:$FD$18</definedName>
    <definedName name="摘要品番表示スイッチ">[4]新見積書フォーマット!#REF!</definedName>
    <definedName name="電気CO２">'[5]□浜松　各種原単位'!$C$19</definedName>
    <definedName name="電気エネ">'[5]□浜松　各種原単位'!$C$7</definedName>
    <definedName name="電気事業者名">'[17]H29・H30年基準年度用排出係数(50音順)'!$D$22:$D$433</definedName>
    <definedName name="電力">[8]非表示!$B$2:$C$4</definedName>
    <definedName name="電力_ｴﾈ換算係数">#REF!</definedName>
    <definedName name="電力_二酸化炭素換算係数">#REF!</definedName>
    <definedName name="電力換算係数">[8]非表示!$B$2:$C$4</definedName>
    <definedName name="電力使用量">#REF!</definedName>
    <definedName name="電力排出係数">[18]非表示!$B$3:$D$5</definedName>
    <definedName name="都市ｶﾞｽ_ｴﾈ換算係数">#REF!</definedName>
    <definedName name="都市ガス_二酸化炭素換算係数">#REF!</definedName>
    <definedName name="灯油_ｴﾈ換算係数">#REF!</definedName>
    <definedName name="灯油_二酸化炭素換算係数">#REF!</definedName>
    <definedName name="灯油CO2">'[5]□浜松　各種原単位'!$C$24</definedName>
    <definedName name="灯油エネ">'[5]□浜松　各種原単位'!$C$12</definedName>
    <definedName name="年度">[3]マスタ!$D$4:$D$5</definedName>
    <definedName name="年度期間">[18]非表示!$B$2:$C$5</definedName>
    <definedName name="年度月">[3]マスタ!$H$4:$H$15</definedName>
    <definedName name="燃料名1">#REF!</definedName>
    <definedName name="燃料名2">#REF!</definedName>
    <definedName name="表５事業期間_A重油">'[15]3. エネルギー'!#REF!</definedName>
    <definedName name="表５事業期間_ガソリン">'[15]3. エネルギー'!#REF!</definedName>
    <definedName name="表５事業期間_その他1">'[15]3. エネルギー'!#REF!</definedName>
    <definedName name="表５事業期間_その他2">'[15]3. エネルギー'!#REF!</definedName>
    <definedName name="表５事業期間_プロパンガス">'[15]3. エネルギー'!#REF!</definedName>
    <definedName name="表５事業期間_軽油">'[15]3. エネルギー'!#REF!</definedName>
    <definedName name="表５事業期間_電気">'[15]3. エネルギー'!#REF!</definedName>
    <definedName name="表５事業期間_都市ガス">'[15]3. エネルギー'!#REF!</definedName>
    <definedName name="表５事業期間_灯油">'[15]3. エネルギー'!#REF!</definedName>
    <definedName name="表５事業期間0">'[15]3. エネルギー'!#REF!</definedName>
    <definedName name="分類">[17]提案状況等一覧表!$EV$3:$EW$154</definedName>
    <definedName name="別表記号と温室効果ガス">'[10]別表(計算用)'!$B$4:$C$263</definedName>
    <definedName name="別表記号と排出活動">'[10]別表(計算用)'!$D$4:$E$263</definedName>
    <definedName name="別表単位と排出係数">'[10]別表(計算用)'!$G$4:$I$263</definedName>
    <definedName name="補足資料">[8]産業分類番号!$B$2:$B$100</definedName>
    <definedName name="本部名">[19]ﾘｽﾄ!$B$1:$B$20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4" i="6" l="1"/>
  <c r="X26" i="5" l="1"/>
  <c r="B51" i="5" l="1"/>
  <c r="B50" i="5"/>
  <c r="B49" i="5"/>
  <c r="B48" i="5"/>
  <c r="B47" i="5"/>
  <c r="B46" i="5"/>
  <c r="B45" i="5"/>
  <c r="C6" i="5" l="1"/>
  <c r="H6" i="5"/>
  <c r="C7" i="5"/>
  <c r="H7" i="5"/>
  <c r="C8" i="5"/>
  <c r="H8" i="5"/>
  <c r="C9" i="5"/>
  <c r="H9" i="5"/>
  <c r="C10" i="5"/>
  <c r="I10" i="5" s="1"/>
  <c r="C50" i="5" s="1"/>
  <c r="H55" i="5" s="1"/>
  <c r="H10" i="5"/>
  <c r="C11" i="5"/>
  <c r="H11" i="5"/>
  <c r="C17" i="5"/>
  <c r="I17" i="5" s="1"/>
  <c r="C18" i="5"/>
  <c r="I18" i="5" s="1"/>
  <c r="C19" i="5"/>
  <c r="I19" i="5" s="1"/>
  <c r="C26" i="5"/>
  <c r="I26" i="5" s="1"/>
  <c r="D46" i="5" s="1"/>
  <c r="D56" i="5" s="1"/>
  <c r="H26" i="5"/>
  <c r="C27" i="5"/>
  <c r="H27" i="5"/>
  <c r="C28" i="5"/>
  <c r="H28" i="5"/>
  <c r="C29" i="5"/>
  <c r="H29" i="5"/>
  <c r="C30" i="5"/>
  <c r="H30" i="5"/>
  <c r="B31" i="5"/>
  <c r="C31" i="5" s="1"/>
  <c r="H31" i="5"/>
  <c r="C37" i="5"/>
  <c r="I37" i="5" s="1"/>
  <c r="C38" i="5"/>
  <c r="I38" i="5" s="1"/>
  <c r="C39" i="5"/>
  <c r="I39" i="5" s="1"/>
  <c r="I7" i="5" l="1"/>
  <c r="C47" i="5" s="1"/>
  <c r="E55" i="5" s="1"/>
  <c r="I11" i="5"/>
  <c r="C51" i="5" s="1"/>
  <c r="I55" i="5" s="1"/>
  <c r="I6" i="5"/>
  <c r="C46" i="5" s="1"/>
  <c r="D55" i="5" s="1"/>
  <c r="I27" i="5"/>
  <c r="D47" i="5" s="1"/>
  <c r="E56" i="5" s="1"/>
  <c r="I29" i="5"/>
  <c r="D49" i="5" s="1"/>
  <c r="G56" i="5" s="1"/>
  <c r="I9" i="5"/>
  <c r="C49" i="5" s="1"/>
  <c r="G55" i="5" s="1"/>
  <c r="I8" i="5"/>
  <c r="C48" i="5" s="1"/>
  <c r="F55" i="5" s="1"/>
  <c r="F30" i="5"/>
  <c r="G30" i="5"/>
  <c r="E30" i="5"/>
  <c r="D30" i="5"/>
  <c r="I28" i="5"/>
  <c r="D48" i="5" s="1"/>
  <c r="F56" i="5" s="1"/>
  <c r="I40" i="5"/>
  <c r="F34" i="5" s="1"/>
  <c r="G31" i="5"/>
  <c r="F31" i="5"/>
  <c r="E31" i="5"/>
  <c r="I20" i="5"/>
  <c r="D31" i="5"/>
  <c r="C54" i="5"/>
  <c r="D54" i="5"/>
  <c r="E54" i="5"/>
  <c r="F54" i="5"/>
  <c r="G54" i="5"/>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I30" i="5" l="1"/>
  <c r="I31" i="5"/>
  <c r="I12" i="5"/>
  <c r="F3" i="5" s="1"/>
  <c r="F14" i="5"/>
  <c r="C5" i="8"/>
  <c r="B5" i="8"/>
  <c r="A7" i="8"/>
  <c r="A18" i="8" s="1"/>
  <c r="A8" i="8"/>
  <c r="A19" i="8" s="1"/>
  <c r="A13" i="8"/>
  <c r="A24" i="8" s="1"/>
  <c r="A10" i="8"/>
  <c r="A21" i="8" s="1"/>
  <c r="A9" i="8"/>
  <c r="A20" i="8" s="1"/>
  <c r="I32" i="5" l="1"/>
  <c r="F23" i="5" s="1"/>
  <c r="F2" i="5"/>
  <c r="A6" i="8"/>
  <c r="A17" i="8" s="1"/>
  <c r="F22" i="5" l="1"/>
  <c r="C38" i="8"/>
  <c r="A38" i="8"/>
  <c r="C37" i="8"/>
  <c r="A37" i="8"/>
  <c r="C36" i="8"/>
  <c r="E34" i="8"/>
  <c r="D34" i="8"/>
  <c r="C34" i="8"/>
  <c r="B16" i="8" s="1"/>
  <c r="B34" i="8"/>
  <c r="A34" i="8"/>
  <c r="F33" i="8"/>
  <c r="E33" i="8"/>
  <c r="D33" i="8"/>
  <c r="C33" i="8"/>
  <c r="B33" i="8"/>
  <c r="A33" i="8"/>
  <c r="G4" i="3"/>
  <c r="A36" i="8"/>
  <c r="G11" i="6"/>
  <c r="F34" i="8" s="1"/>
  <c r="B21" i="8" l="1"/>
  <c r="B20" i="8"/>
  <c r="B19" i="8"/>
  <c r="B18" i="8"/>
  <c r="C45" i="5"/>
  <c r="C55" i="5" s="1"/>
  <c r="J55" i="5" s="1"/>
  <c r="I54" i="5"/>
  <c r="D45" i="5"/>
  <c r="C56" i="5" s="1"/>
  <c r="B17" i="8" s="1"/>
  <c r="C52" i="5" l="1"/>
  <c r="B13" i="8" s="1"/>
  <c r="H54" i="5"/>
  <c r="D6" i="6"/>
  <c r="B9" i="8"/>
  <c r="C10" i="8"/>
  <c r="B8" i="8"/>
  <c r="C7" i="8"/>
  <c r="B7" i="8"/>
  <c r="C8" i="8"/>
  <c r="B12" i="8"/>
  <c r="B11" i="8"/>
  <c r="B10" i="8"/>
  <c r="C9" i="8"/>
  <c r="B6" i="8"/>
  <c r="D5" i="6"/>
  <c r="D51" i="5"/>
  <c r="I56" i="5" s="1"/>
  <c r="D50" i="5"/>
  <c r="H56" i="5" s="1"/>
  <c r="J56" i="5" l="1"/>
  <c r="D52" i="5"/>
  <c r="C13" i="8" s="1"/>
  <c r="C12" i="8"/>
  <c r="A12" i="8"/>
  <c r="A23" i="8" s="1"/>
  <c r="C6" i="8"/>
  <c r="A11" i="8"/>
  <c r="A22" i="8" s="1"/>
  <c r="C11" i="8"/>
  <c r="C5" i="6"/>
  <c r="E5" i="6" s="1"/>
  <c r="C14" i="6" s="1"/>
  <c r="B23" i="8" l="1"/>
  <c r="B36" i="8"/>
  <c r="C6" i="6"/>
  <c r="E6" i="6" s="1"/>
  <c r="B22" i="8" l="1"/>
  <c r="C15" i="6"/>
  <c r="B37" i="8" s="1"/>
  <c r="B24" i="8" l="1"/>
  <c r="C22" i="8" s="1"/>
  <c r="C16" i="6"/>
  <c r="B38" i="8" s="1"/>
  <c r="C24" i="8" l="1"/>
  <c r="C18" i="8"/>
  <c r="C20" i="8"/>
  <c r="C17" i="8"/>
  <c r="C19" i="8"/>
  <c r="C21" i="8"/>
  <c r="C2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坂田卓也</author>
  </authors>
  <commentList>
    <comment ref="D6" authorId="0" shapeId="0" xr:uid="{8FEC565A-4279-44D5-813B-191F05900F80}">
      <text>
        <r>
          <rPr>
            <b/>
            <sz val="9"/>
            <color indexed="81"/>
            <rFont val="ＭＳ Ｐゴシック"/>
            <family val="3"/>
            <charset val="128"/>
          </rPr>
          <t>単位注意</t>
        </r>
      </text>
    </comment>
    <comment ref="F6" authorId="0" shapeId="0" xr:uid="{CADE7054-115D-4F9E-B696-2432911010E6}">
      <text>
        <r>
          <rPr>
            <b/>
            <sz val="9"/>
            <color indexed="81"/>
            <rFont val="ＭＳ Ｐゴシック"/>
            <family val="3"/>
            <charset val="128"/>
          </rPr>
          <t>単位注意</t>
        </r>
      </text>
    </comment>
    <comment ref="D17" authorId="0" shapeId="0" xr:uid="{4F5F750A-4B3E-4DA6-81F2-53E308CE4B71}">
      <text>
        <r>
          <rPr>
            <b/>
            <sz val="9"/>
            <color indexed="81"/>
            <rFont val="ＭＳ Ｐゴシック"/>
            <family val="3"/>
            <charset val="128"/>
          </rPr>
          <t>単位注意</t>
        </r>
      </text>
    </comment>
    <comment ref="D26" authorId="0" shapeId="0" xr:uid="{35EE4FF5-ADE5-4D81-A3DD-B3405F7412F7}">
      <text>
        <r>
          <rPr>
            <b/>
            <sz val="9"/>
            <color indexed="81"/>
            <rFont val="ＭＳ Ｐゴシック"/>
            <family val="3"/>
            <charset val="128"/>
          </rPr>
          <t>単位注意</t>
        </r>
      </text>
    </comment>
    <comment ref="F26" authorId="0" shapeId="0" xr:uid="{8772E2B0-FE38-4EC4-8F18-75C5B88E90A8}">
      <text>
        <r>
          <rPr>
            <b/>
            <sz val="9"/>
            <color indexed="81"/>
            <rFont val="ＭＳ Ｐゴシック"/>
            <family val="3"/>
            <charset val="128"/>
          </rPr>
          <t>単位注意</t>
        </r>
      </text>
    </comment>
    <comment ref="D37" authorId="0" shapeId="0" xr:uid="{7B23D046-5B5A-4868-A3B6-3F0F3E80F43C}">
      <text>
        <r>
          <rPr>
            <b/>
            <sz val="9"/>
            <color indexed="81"/>
            <rFont val="ＭＳ Ｐゴシック"/>
            <family val="3"/>
            <charset val="128"/>
          </rPr>
          <t>単位注意</t>
        </r>
      </text>
    </comment>
  </commentList>
</comments>
</file>

<file path=xl/sharedStrings.xml><?xml version="1.0" encoding="utf-8"?>
<sst xmlns="http://schemas.openxmlformats.org/spreadsheetml/2006/main" count="239" uniqueCount="117">
  <si>
    <t>NO</t>
    <phoneticPr fontId="2"/>
  </si>
  <si>
    <t>設備・機器名</t>
    <rPh sb="0" eb="2">
      <t>セツビ</t>
    </rPh>
    <rPh sb="3" eb="5">
      <t>キキ</t>
    </rPh>
    <rPh sb="5" eb="6">
      <t>メイ</t>
    </rPh>
    <phoneticPr fontId="2"/>
  </si>
  <si>
    <t>台数</t>
    <rPh sb="0" eb="2">
      <t>ダイスウ</t>
    </rPh>
    <phoneticPr fontId="2"/>
  </si>
  <si>
    <t>数量</t>
    <rPh sb="0" eb="2">
      <t>スウリョウ</t>
    </rPh>
    <phoneticPr fontId="2"/>
  </si>
  <si>
    <t>単位</t>
    <rPh sb="0" eb="2">
      <t>タンイ</t>
    </rPh>
    <phoneticPr fontId="2"/>
  </si>
  <si>
    <t>稼働時間</t>
    <rPh sb="0" eb="4">
      <t>カドウジカン</t>
    </rPh>
    <phoneticPr fontId="2"/>
  </si>
  <si>
    <t>日内時間
[h/日]</t>
    <rPh sb="0" eb="2">
      <t>ニチナイ</t>
    </rPh>
    <rPh sb="2" eb="4">
      <t>ジカン</t>
    </rPh>
    <rPh sb="8" eb="9">
      <t>ニチ</t>
    </rPh>
    <phoneticPr fontId="2"/>
  </si>
  <si>
    <t>年間日数
[日/年]</t>
    <rPh sb="0" eb="2">
      <t>ネンカン</t>
    </rPh>
    <rPh sb="2" eb="4">
      <t>ニッスウ</t>
    </rPh>
    <rPh sb="6" eb="7">
      <t>ニチ</t>
    </rPh>
    <rPh sb="8" eb="9">
      <t>ネン</t>
    </rPh>
    <phoneticPr fontId="2"/>
  </si>
  <si>
    <t>年間総時間
[h/年]</t>
    <rPh sb="0" eb="2">
      <t>ネンカン</t>
    </rPh>
    <rPh sb="2" eb="5">
      <t>ソウジカン</t>
    </rPh>
    <rPh sb="9" eb="10">
      <t>ネン</t>
    </rPh>
    <phoneticPr fontId="2"/>
  </si>
  <si>
    <t>CO2排出量</t>
    <rPh sb="3" eb="6">
      <t>ハイシュツリョウ</t>
    </rPh>
    <phoneticPr fontId="2"/>
  </si>
  <si>
    <t>[t-CO2/年]</t>
    <rPh sb="7" eb="8">
      <t>ネン</t>
    </rPh>
    <phoneticPr fontId="2"/>
  </si>
  <si>
    <t>例</t>
    <rPh sb="0" eb="1">
      <t>レイ</t>
    </rPh>
    <phoneticPr fontId="2"/>
  </si>
  <si>
    <t>空調</t>
    <rPh sb="0" eb="2">
      <t>クウチョウ</t>
    </rPh>
    <phoneticPr fontId="2"/>
  </si>
  <si>
    <t>電気</t>
    <rPh sb="0" eb="2">
      <t>デンキ</t>
    </rPh>
    <phoneticPr fontId="2"/>
  </si>
  <si>
    <t>エネルギー使用量</t>
    <rPh sb="5" eb="8">
      <t>シヨウリョウ</t>
    </rPh>
    <phoneticPr fontId="2"/>
  </si>
  <si>
    <t>kWh/年</t>
    <rPh sb="4" eb="5">
      <t>ネン</t>
    </rPh>
    <phoneticPr fontId="2"/>
  </si>
  <si>
    <t>LPG</t>
    <phoneticPr fontId="2"/>
  </si>
  <si>
    <t>都市ガス</t>
    <rPh sb="0" eb="2">
      <t>トシ</t>
    </rPh>
    <phoneticPr fontId="2"/>
  </si>
  <si>
    <t>エネルギーの種別</t>
    <rPh sb="6" eb="8">
      <t>シュベツ</t>
    </rPh>
    <phoneticPr fontId="2"/>
  </si>
  <si>
    <t>電気事業者名</t>
    <rPh sb="0" eb="2">
      <t>デンキ</t>
    </rPh>
    <rPh sb="2" eb="5">
      <t>ジギョウシャ</t>
    </rPh>
    <rPh sb="5" eb="6">
      <t>メイ</t>
    </rPh>
    <phoneticPr fontId="2"/>
  </si>
  <si>
    <t>発熱量</t>
    <rPh sb="0" eb="3">
      <t>ハツネツリョウ</t>
    </rPh>
    <phoneticPr fontId="2"/>
  </si>
  <si>
    <t>CO2変換
(44/12)</t>
    <rPh sb="3" eb="5">
      <t>ヘンカン</t>
    </rPh>
    <phoneticPr fontId="2"/>
  </si>
  <si>
    <t>GJ/千m3</t>
    <rPh sb="3" eb="4">
      <t>セン</t>
    </rPh>
    <phoneticPr fontId="2"/>
  </si>
  <si>
    <t>t-CO2/年</t>
    <rPh sb="6" eb="7">
      <t>ネン</t>
    </rPh>
    <phoneticPr fontId="2"/>
  </si>
  <si>
    <t>排出係数
[tC/GJ]</t>
    <rPh sb="0" eb="2">
      <t>ハイシュツ</t>
    </rPh>
    <rPh sb="2" eb="4">
      <t>ケイスウ</t>
    </rPh>
    <phoneticPr fontId="2"/>
  </si>
  <si>
    <t>千m3/年</t>
    <rPh sb="0" eb="1">
      <t>セン</t>
    </rPh>
    <rPh sb="4" eb="5">
      <t>ネン</t>
    </rPh>
    <phoneticPr fontId="2"/>
  </si>
  <si>
    <t>t/年</t>
    <rPh sb="2" eb="3">
      <t>ネン</t>
    </rPh>
    <phoneticPr fontId="2"/>
  </si>
  <si>
    <t>kL/年</t>
    <rPh sb="3" eb="4">
      <t>ネン</t>
    </rPh>
    <phoneticPr fontId="2"/>
  </si>
  <si>
    <t>GJ/t</t>
    <phoneticPr fontId="2"/>
  </si>
  <si>
    <t>A重油</t>
    <rPh sb="1" eb="3">
      <t>ジ</t>
    </rPh>
    <phoneticPr fontId="2"/>
  </si>
  <si>
    <t>GJ/kL</t>
    <phoneticPr fontId="2"/>
  </si>
  <si>
    <t>排出係数
[t-CO2/kWh]</t>
    <rPh sb="0" eb="2">
      <t>ハイシュツ</t>
    </rPh>
    <rPh sb="2" eb="4">
      <t>ケイスウ</t>
    </rPh>
    <phoneticPr fontId="2"/>
  </si>
  <si>
    <t>①エネルギー使用量からCO2の排出量を把握する。</t>
    <rPh sb="6" eb="8">
      <t>シヨウ</t>
    </rPh>
    <rPh sb="8" eb="9">
      <t>リョウ</t>
    </rPh>
    <rPh sb="15" eb="17">
      <t>ハイシュツ</t>
    </rPh>
    <rPh sb="17" eb="18">
      <t>リョウ</t>
    </rPh>
    <rPh sb="19" eb="21">
      <t>ハアク</t>
    </rPh>
    <phoneticPr fontId="2"/>
  </si>
  <si>
    <t>②目標を設定する。</t>
    <rPh sb="1" eb="3">
      <t>モクヒョウ</t>
    </rPh>
    <rPh sb="4" eb="6">
      <t>セッテイ</t>
    </rPh>
    <phoneticPr fontId="2"/>
  </si>
  <si>
    <t>目標水準</t>
    <rPh sb="0" eb="2">
      <t>モクヒョウ</t>
    </rPh>
    <rPh sb="2" eb="4">
      <t>スイジュン</t>
    </rPh>
    <phoneticPr fontId="2"/>
  </si>
  <si>
    <t>Scope</t>
    <phoneticPr fontId="2"/>
  </si>
  <si>
    <t>基準年</t>
    <rPh sb="0" eb="3">
      <t>キジュンネン</t>
    </rPh>
    <phoneticPr fontId="2"/>
  </si>
  <si>
    <t>目標年</t>
    <rPh sb="0" eb="2">
      <t>モクヒョウ</t>
    </rPh>
    <rPh sb="2" eb="3">
      <t>トシ</t>
    </rPh>
    <phoneticPr fontId="2"/>
  </si>
  <si>
    <t>削減量</t>
    <rPh sb="0" eb="3">
      <t>サクゲンリョウ</t>
    </rPh>
    <phoneticPr fontId="2"/>
  </si>
  <si>
    <t>２）目標値の設定</t>
    <rPh sb="2" eb="5">
      <t>モクヒョウチ</t>
    </rPh>
    <rPh sb="6" eb="8">
      <t>セッテイ</t>
    </rPh>
    <phoneticPr fontId="2"/>
  </si>
  <si>
    <t>1.5℃</t>
    <phoneticPr fontId="2"/>
  </si>
  <si>
    <t>1＆2</t>
    <phoneticPr fontId="2"/>
  </si>
  <si>
    <t>総量</t>
    <rPh sb="0" eb="2">
      <t>ソウリョウ</t>
    </rPh>
    <phoneticPr fontId="2"/>
  </si>
  <si>
    <t>削減する。</t>
    <rPh sb="0" eb="2">
      <t>サクゲン</t>
    </rPh>
    <phoneticPr fontId="2"/>
  </si>
  <si>
    <t>CO2排出量の推移</t>
    <rPh sb="3" eb="5">
      <t>ハイシュツ</t>
    </rPh>
    <rPh sb="5" eb="6">
      <t>リョウ</t>
    </rPh>
    <rPh sb="7" eb="9">
      <t>スイイ</t>
    </rPh>
    <phoneticPr fontId="2"/>
  </si>
  <si>
    <t>１）ガス・重油の場合</t>
    <rPh sb="5" eb="7">
      <t>ジュウユ</t>
    </rPh>
    <rPh sb="8" eb="10">
      <t>バアイ</t>
    </rPh>
    <phoneticPr fontId="2"/>
  </si>
  <si>
    <t>２）電気の場合</t>
    <rPh sb="2" eb="4">
      <t>デンキ</t>
    </rPh>
    <rPh sb="5" eb="7">
      <t>バアイ</t>
    </rPh>
    <phoneticPr fontId="2"/>
  </si>
  <si>
    <t>Scope１（燃料）</t>
    <rPh sb="7" eb="9">
      <t>ネンリョウ</t>
    </rPh>
    <phoneticPr fontId="2"/>
  </si>
  <si>
    <t>Scope 2（購入電気）</t>
    <rPh sb="8" eb="10">
      <t>コウニュウ</t>
    </rPh>
    <rPh sb="10" eb="12">
      <t>デンキ</t>
    </rPh>
    <phoneticPr fontId="2"/>
  </si>
  <si>
    <t>Scope1＋2</t>
    <phoneticPr fontId="2"/>
  </si>
  <si>
    <t>4月</t>
    <rPh sb="1" eb="2">
      <t>ガツ</t>
    </rPh>
    <phoneticPr fontId="2"/>
  </si>
  <si>
    <t>5月</t>
  </si>
  <si>
    <t>6月</t>
  </si>
  <si>
    <t>7月</t>
  </si>
  <si>
    <t>8月</t>
  </si>
  <si>
    <t>9月</t>
  </si>
  <si>
    <t>10月</t>
  </si>
  <si>
    <t>11月</t>
  </si>
  <si>
    <t>12月</t>
  </si>
  <si>
    <t>1月</t>
  </si>
  <si>
    <t>2月</t>
  </si>
  <si>
    <t>3月</t>
  </si>
  <si>
    <t>月別使用量</t>
    <rPh sb="0" eb="2">
      <t>ツキベツ</t>
    </rPh>
    <rPh sb="2" eb="5">
      <t>シヨウリョウ</t>
    </rPh>
    <phoneticPr fontId="2"/>
  </si>
  <si>
    <t>事業者名</t>
    <rPh sb="0" eb="3">
      <t>ジギョウシャ</t>
    </rPh>
    <rPh sb="3" eb="4">
      <t>メイ</t>
    </rPh>
    <phoneticPr fontId="2"/>
  </si>
  <si>
    <t>灯油</t>
    <rPh sb="0" eb="2">
      <t>トウユ</t>
    </rPh>
    <phoneticPr fontId="2"/>
  </si>
  <si>
    <t>系統1</t>
    <rPh sb="0" eb="2">
      <t>ケイトウ</t>
    </rPh>
    <phoneticPr fontId="2"/>
  </si>
  <si>
    <t>系統2</t>
    <rPh sb="0" eb="2">
      <t>ケイトウ</t>
    </rPh>
    <phoneticPr fontId="2"/>
  </si>
  <si>
    <t>系統3</t>
    <rPh sb="0" eb="2">
      <t>ケイトウ</t>
    </rPh>
    <phoneticPr fontId="2"/>
  </si>
  <si>
    <t>Scope1＋2</t>
    <phoneticPr fontId="2"/>
  </si>
  <si>
    <t>Scope1(燃料)</t>
    <rPh sb="7" eb="9">
      <t>ネンリョウ</t>
    </rPh>
    <phoneticPr fontId="2"/>
  </si>
  <si>
    <t>１）年度別のCO2排出量（t-CO2/年)</t>
    <rPh sb="2" eb="5">
      <t>ネンドベツ</t>
    </rPh>
    <rPh sb="9" eb="12">
      <t>ハイシュツリョウ</t>
    </rPh>
    <rPh sb="19" eb="20">
      <t>ネン</t>
    </rPh>
    <phoneticPr fontId="2"/>
  </si>
  <si>
    <t>Scope2
（購入電力）</t>
    <rPh sb="8" eb="10">
      <t>コウニュウ</t>
    </rPh>
    <rPh sb="10" eb="12">
      <t>デンリョク</t>
    </rPh>
    <phoneticPr fontId="2"/>
  </si>
  <si>
    <t>総量</t>
    <rPh sb="0" eb="2">
      <t>ソウリョウ</t>
    </rPh>
    <phoneticPr fontId="2"/>
  </si>
  <si>
    <t>t-CO2/年</t>
    <rPh sb="6" eb="7">
      <t>ネン</t>
    </rPh>
    <phoneticPr fontId="2"/>
  </si>
  <si>
    <t>電気合計</t>
    <rPh sb="0" eb="4">
      <t>デンキゴウケイ</t>
    </rPh>
    <phoneticPr fontId="2"/>
  </si>
  <si>
    <t>合計</t>
    <rPh sb="0" eb="2">
      <t>ゴウケイ</t>
    </rPh>
    <phoneticPr fontId="2"/>
  </si>
  <si>
    <t>基準年度のエネルギー使用割合　［CO2換算]</t>
    <rPh sb="0" eb="3">
      <t>キジュンネン</t>
    </rPh>
    <rPh sb="3" eb="4">
      <t>ド</t>
    </rPh>
    <rPh sb="10" eb="14">
      <t>シヨウワリアイ</t>
    </rPh>
    <rPh sb="19" eb="21">
      <t>カンザン</t>
    </rPh>
    <phoneticPr fontId="2"/>
  </si>
  <si>
    <t>①エネルギー使用量からCO2の排出量を把握</t>
    <phoneticPr fontId="2"/>
  </si>
  <si>
    <t>②目標値の設定</t>
    <rPh sb="1" eb="4">
      <t>モクヒョウチ</t>
    </rPh>
    <rPh sb="5" eb="7">
      <t>セッテイ</t>
    </rPh>
    <phoneticPr fontId="2"/>
  </si>
  <si>
    <t>〇</t>
    <phoneticPr fontId="2"/>
  </si>
  <si>
    <t>△</t>
    <phoneticPr fontId="2"/>
  </si>
  <si>
    <t>×</t>
    <phoneticPr fontId="2"/>
  </si>
  <si>
    <t>エネルギー
の種類</t>
    <rPh sb="7" eb="9">
      <t>シュルイ</t>
    </rPh>
    <phoneticPr fontId="2"/>
  </si>
  <si>
    <t>診断日</t>
    <rPh sb="0" eb="3">
      <t>シンダンビ</t>
    </rPh>
    <phoneticPr fontId="2"/>
  </si>
  <si>
    <t>エネルギー使用量（エネルギー別）</t>
    <rPh sb="5" eb="8">
      <t>シヨウリョウ</t>
    </rPh>
    <rPh sb="14" eb="15">
      <t>ベツ</t>
    </rPh>
    <phoneticPr fontId="2"/>
  </si>
  <si>
    <t>エネルギー使用量（年度別）</t>
    <rPh sb="5" eb="8">
      <t>シヨウリョウ</t>
    </rPh>
    <rPh sb="9" eb="11">
      <t>ネンド</t>
    </rPh>
    <rPh sb="11" eb="12">
      <t>ベツ</t>
    </rPh>
    <phoneticPr fontId="2"/>
  </si>
  <si>
    <t>占有率</t>
    <rPh sb="0" eb="2">
      <t>センユウ</t>
    </rPh>
    <rPh sb="2" eb="3">
      <t>リツ</t>
    </rPh>
    <phoneticPr fontId="2"/>
  </si>
  <si>
    <t>CO2排出量からみた課題</t>
    <rPh sb="3" eb="6">
      <t>ハイシュツリョウ</t>
    </rPh>
    <rPh sb="10" eb="12">
      <t>カダイ</t>
    </rPh>
    <phoneticPr fontId="2"/>
  </si>
  <si>
    <t>入力項目</t>
    <rPh sb="0" eb="2">
      <t>ニュウリョク</t>
    </rPh>
    <rPh sb="2" eb="4">
      <t>コウモク</t>
    </rPh>
    <phoneticPr fontId="2"/>
  </si>
  <si>
    <t>エネルギーフロー（簡易版）</t>
    <rPh sb="9" eb="12">
      <t>カンイバン</t>
    </rPh>
    <phoneticPr fontId="2"/>
  </si>
  <si>
    <t>軽油</t>
    <rPh sb="0" eb="2">
      <t>ケイユ</t>
    </rPh>
    <phoneticPr fontId="2"/>
  </si>
  <si>
    <t>2023年</t>
    <rPh sb="4" eb="5">
      <t>ネン</t>
    </rPh>
    <phoneticPr fontId="2"/>
  </si>
  <si>
    <t xml:space="preserve"> </t>
    <phoneticPr fontId="2"/>
  </si>
  <si>
    <t>　　　</t>
    <phoneticPr fontId="2"/>
  </si>
  <si>
    <t>2024年</t>
    <rPh sb="4" eb="5">
      <t>ネン</t>
    </rPh>
    <phoneticPr fontId="2"/>
  </si>
  <si>
    <t>月別のエネルギー使用状況</t>
    <rPh sb="0" eb="2">
      <t>ツキベツ</t>
    </rPh>
    <rPh sb="8" eb="10">
      <t>シヨウ</t>
    </rPh>
    <rPh sb="10" eb="12">
      <t>ジョウキョウ</t>
    </rPh>
    <phoneticPr fontId="2"/>
  </si>
  <si>
    <t>カーボンニュートラル診断シート（セミナー用）</t>
    <rPh sb="10" eb="12">
      <t>シンダン</t>
    </rPh>
    <rPh sb="20" eb="21">
      <t>ヨウ</t>
    </rPh>
    <phoneticPr fontId="2"/>
  </si>
  <si>
    <t>CO2排出係数</t>
    <rPh sb="3" eb="5">
      <t>ハイシュツ</t>
    </rPh>
    <rPh sb="5" eb="7">
      <t>ケイスウ</t>
    </rPh>
    <phoneticPr fontId="2"/>
  </si>
  <si>
    <t>揮発油</t>
    <rPh sb="0" eb="3">
      <t>キハツユ</t>
    </rPh>
    <phoneticPr fontId="2"/>
  </si>
  <si>
    <t>利用状況、エネルギー上の問題</t>
    <rPh sb="0" eb="2">
      <t>リヨウ</t>
    </rPh>
    <rPh sb="2" eb="4">
      <t>ジョウキョウ</t>
    </rPh>
    <rPh sb="10" eb="11">
      <t>ウエ</t>
    </rPh>
    <rPh sb="12" eb="14">
      <t>モンダイ</t>
    </rPh>
    <phoneticPr fontId="2"/>
  </si>
  <si>
    <t>対策</t>
    <rPh sb="0" eb="2">
      <t>タイサク</t>
    </rPh>
    <phoneticPr fontId="2"/>
  </si>
  <si>
    <t>判断</t>
    <rPh sb="0" eb="2">
      <t>ハンダン</t>
    </rPh>
    <phoneticPr fontId="2"/>
  </si>
  <si>
    <t>優先順位</t>
    <rPh sb="0" eb="2">
      <t>ユウセン</t>
    </rPh>
    <rPh sb="2" eb="4">
      <t>ジュンイ</t>
    </rPh>
    <phoneticPr fontId="2"/>
  </si>
  <si>
    <t>エネルギー利用状況</t>
    <rPh sb="5" eb="7">
      <t>リヨウ</t>
    </rPh>
    <rPh sb="7" eb="9">
      <t>ジョウキョウ</t>
    </rPh>
    <phoneticPr fontId="2"/>
  </si>
  <si>
    <t>空調利用の温度を決めて張り紙、朝礼で説明をして全員に知ってもらう。</t>
    <rPh sb="0" eb="2">
      <t>クウチョウ</t>
    </rPh>
    <rPh sb="2" eb="4">
      <t>リヨウ</t>
    </rPh>
    <rPh sb="5" eb="7">
      <t>オンド</t>
    </rPh>
    <rPh sb="8" eb="9">
      <t>キ</t>
    </rPh>
    <rPh sb="11" eb="12">
      <t>ハ</t>
    </rPh>
    <rPh sb="13" eb="14">
      <t>ガミ</t>
    </rPh>
    <rPh sb="15" eb="17">
      <t>チョウレイ</t>
    </rPh>
    <rPh sb="18" eb="20">
      <t>セツメイ</t>
    </rPh>
    <rPh sb="23" eb="25">
      <t>ゼンイン</t>
    </rPh>
    <rPh sb="26" eb="27">
      <t>シ</t>
    </rPh>
    <phoneticPr fontId="2"/>
  </si>
  <si>
    <t>使う時の温度の決めごとがなく夏は低め、冬は高めに設定されている。</t>
    <rPh sb="0" eb="1">
      <t>ツカ</t>
    </rPh>
    <rPh sb="2" eb="3">
      <t>トキ</t>
    </rPh>
    <rPh sb="4" eb="6">
      <t>オンド</t>
    </rPh>
    <rPh sb="7" eb="8">
      <t>キ</t>
    </rPh>
    <rPh sb="14" eb="15">
      <t>ナツ</t>
    </rPh>
    <rPh sb="16" eb="17">
      <t>ヒク</t>
    </rPh>
    <rPh sb="19" eb="20">
      <t>フユ</t>
    </rPh>
    <rPh sb="21" eb="22">
      <t>タカ</t>
    </rPh>
    <rPh sb="24" eb="26">
      <t>セッテイ</t>
    </rPh>
    <phoneticPr fontId="2"/>
  </si>
  <si>
    <t>A</t>
    <phoneticPr fontId="2"/>
  </si>
  <si>
    <t>◎</t>
    <phoneticPr fontId="2"/>
  </si>
  <si>
    <t>③エネルギーの利用状況を把握する。</t>
    <rPh sb="7" eb="9">
      <t>リヨウ</t>
    </rPh>
    <rPh sb="9" eb="11">
      <t>ジョウキョウ</t>
    </rPh>
    <rPh sb="12" eb="14">
      <t>ハアク</t>
    </rPh>
    <phoneticPr fontId="2"/>
  </si>
  <si>
    <t>3．で実施</t>
    <rPh sb="3" eb="5">
      <t>ジッシ</t>
    </rPh>
    <phoneticPr fontId="2"/>
  </si>
  <si>
    <t>難易度
高、中、低</t>
    <rPh sb="0" eb="3">
      <t>ナンイド</t>
    </rPh>
    <rPh sb="4" eb="5">
      <t>タカ</t>
    </rPh>
    <rPh sb="6" eb="7">
      <t>チュウ</t>
    </rPh>
    <rPh sb="8" eb="9">
      <t>ヒク</t>
    </rPh>
    <phoneticPr fontId="2"/>
  </si>
  <si>
    <t>低</t>
    <rPh sb="0" eb="1">
      <t>ヒク</t>
    </rPh>
    <phoneticPr fontId="2"/>
  </si>
  <si>
    <t>投資金額</t>
    <rPh sb="0" eb="2">
      <t>トウシ</t>
    </rPh>
    <rPh sb="2" eb="4">
      <t>キンガク</t>
    </rPh>
    <phoneticPr fontId="2"/>
  </si>
  <si>
    <t>削減効果
高、中、低</t>
    <rPh sb="0" eb="2">
      <t>サクゲン</t>
    </rPh>
    <rPh sb="2" eb="4">
      <t>コウカ</t>
    </rPh>
    <rPh sb="5" eb="6">
      <t>タカ</t>
    </rPh>
    <rPh sb="7" eb="8">
      <t>ナカ</t>
    </rPh>
    <rPh sb="9" eb="10">
      <t>ヒク</t>
    </rPh>
    <phoneticPr fontId="2"/>
  </si>
  <si>
    <t>中</t>
    <rPh sb="0" eb="1">
      <t>ナカ</t>
    </rPh>
    <phoneticPr fontId="2"/>
  </si>
  <si>
    <t>1．で実施</t>
    <rPh sb="3" eb="5">
      <t>ジッシ</t>
    </rPh>
    <phoneticPr fontId="2"/>
  </si>
  <si>
    <t>2．で実施</t>
    <rPh sb="3" eb="5">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</si>
</sst>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176" formatCode="0.0%"/>
    <numFmt numFmtId="177" formatCode="0.000000"/>
    <numFmt numFmtId="178" formatCode="0.0000"/>
    <numFmt numFmtId="179" formatCode="0.00_ "/>
    <numFmt numFmtId="180" formatCode="0.0"/>
    <numFmt numFmtId="181" formatCode="0000&quot;年&quot;"/>
    <numFmt numFmtId="182" formatCode="#,##0.0;[Red]\-#,##0.0"/>
    <numFmt numFmtId="183" formatCode="#,##0.0000;[Red]\-#,##0.0000"/>
  </numFmts>
  <fonts count="1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b/>
      <sz val="9"/>
      <color indexed="81"/>
      <name val="ＭＳ Ｐゴシック"/>
      <family val="3"/>
      <charset val="128"/>
    </font>
    <font>
      <sz val="14"/>
      <color theme="1"/>
      <name val="游ゴシック"/>
      <family val="3"/>
      <charset val="128"/>
      <scheme val="minor"/>
    </font>
    <font>
      <sz val="11"/>
      <color theme="1"/>
      <name val="游ゴシック"/>
      <family val="3"/>
      <charset val="128"/>
      <scheme val="minor"/>
    </font>
    <font>
      <sz val="11"/>
      <name val="游ゴシック"/>
      <family val="3"/>
      <charset val="128"/>
      <scheme val="minor"/>
    </font>
    <font>
      <sz val="11"/>
      <name val="ＭＳ Ｐゴシック"/>
      <family val="3"/>
      <charset val="128"/>
    </font>
    <font>
      <sz val="11"/>
      <name val="ＭＳ Ｐゴシック"/>
      <family val="3"/>
    </font>
    <font>
      <b/>
      <sz val="16"/>
      <color theme="1"/>
      <name val="游ゴシック"/>
      <family val="3"/>
      <charset val="128"/>
      <scheme val="minor"/>
    </font>
    <font>
      <sz val="14"/>
      <color theme="1"/>
      <name val="游ゴシック"/>
      <family val="2"/>
      <charset val="128"/>
      <scheme val="minor"/>
    </font>
    <font>
      <sz val="28"/>
      <color theme="1"/>
      <name val="游ゴシック"/>
      <family val="2"/>
      <charset val="128"/>
      <scheme val="minor"/>
    </font>
    <font>
      <sz val="16"/>
      <color theme="1"/>
      <name val="游ゴシック"/>
      <family val="3"/>
      <charset val="128"/>
      <scheme val="minor"/>
    </font>
    <font>
      <b/>
      <sz val="14"/>
      <color theme="1"/>
      <name val="游ゴシック"/>
      <family val="3"/>
      <charset val="128"/>
      <scheme val="minor"/>
    </font>
    <font>
      <b/>
      <sz val="18"/>
      <color theme="1"/>
      <name val="游ゴシック"/>
      <family val="3"/>
      <charset val="128"/>
      <scheme val="minor"/>
    </font>
  </fonts>
  <fills count="5">
    <fill>
      <patternFill patternType="none"/>
    </fill>
    <fill>
      <patternFill patternType="gray125"/>
    </fill>
    <fill>
      <patternFill patternType="solid">
        <fgColor theme="7" tint="0.59999389629810485"/>
        <bgColor indexed="64"/>
      </patternFill>
    </fill>
    <fill>
      <patternFill patternType="solid">
        <fgColor theme="8" tint="0.79998168889431442"/>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auto="1"/>
      </right>
      <top/>
      <bottom style="double">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38" fontId="9" fillId="0" borderId="0" applyFont="0" applyFill="0" applyBorder="0" applyAlignment="0" applyProtection="0">
      <alignment vertical="center"/>
    </xf>
    <xf numFmtId="0" fontId="6" fillId="0" borderId="0">
      <alignment vertical="center"/>
    </xf>
  </cellStyleXfs>
  <cellXfs count="173">
    <xf numFmtId="0" fontId="0" fillId="0" borderId="0" xfId="0">
      <alignment vertical="center"/>
    </xf>
    <xf numFmtId="0" fontId="3" fillId="0" borderId="0" xfId="0" applyFont="1">
      <alignment vertical="center"/>
    </xf>
    <xf numFmtId="0" fontId="0" fillId="2" borderId="1" xfId="0" applyFill="1" applyBorder="1" applyAlignment="1">
      <alignment horizontal="center" vertical="center"/>
    </xf>
    <xf numFmtId="0" fontId="0" fillId="0" borderId="1" xfId="0" applyBorder="1">
      <alignment vertical="center"/>
    </xf>
    <xf numFmtId="0" fontId="0" fillId="0" borderId="3" xfId="0" applyBorder="1">
      <alignment vertical="center"/>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0" borderId="2" xfId="0" applyBorder="1">
      <alignment vertical="center"/>
    </xf>
    <xf numFmtId="9" fontId="0" fillId="0" borderId="1" xfId="2" applyFont="1" applyBorder="1" applyAlignment="1">
      <alignment vertical="center"/>
    </xf>
    <xf numFmtId="9" fontId="0" fillId="0" borderId="2" xfId="2" applyFont="1" applyBorder="1" applyAlignment="1">
      <alignment vertical="center"/>
    </xf>
    <xf numFmtId="2" fontId="0" fillId="0" borderId="3" xfId="0" applyNumberFormat="1" applyBorder="1">
      <alignment vertical="center"/>
    </xf>
    <xf numFmtId="38" fontId="0" fillId="0" borderId="1" xfId="1" applyFont="1" applyFill="1" applyBorder="1" applyAlignment="1">
      <alignment vertical="center"/>
    </xf>
    <xf numFmtId="38" fontId="0" fillId="0" borderId="2" xfId="1" applyFont="1" applyFill="1" applyBorder="1" applyAlignment="1">
      <alignment vertical="center"/>
    </xf>
    <xf numFmtId="0" fontId="0" fillId="0" borderId="15" xfId="2" applyNumberFormat="1" applyFont="1" applyBorder="1" applyAlignment="1">
      <alignment vertical="center" shrinkToFit="1"/>
    </xf>
    <xf numFmtId="0" fontId="0" fillId="0" borderId="3" xfId="2" applyNumberFormat="1" applyFont="1" applyBorder="1" applyAlignment="1">
      <alignment vertical="center" shrinkToFit="1"/>
    </xf>
    <xf numFmtId="179" fontId="0" fillId="0" borderId="18" xfId="0" applyNumberFormat="1" applyBorder="1">
      <alignment vertical="center"/>
    </xf>
    <xf numFmtId="0" fontId="0" fillId="2" borderId="3" xfId="0" applyFill="1" applyBorder="1" applyAlignment="1">
      <alignment horizontal="center" vertical="center"/>
    </xf>
    <xf numFmtId="40" fontId="0" fillId="0" borderId="1" xfId="1" applyNumberFormat="1" applyFont="1" applyFill="1" applyBorder="1" applyAlignment="1">
      <alignment vertical="center"/>
    </xf>
    <xf numFmtId="40" fontId="0" fillId="0" borderId="2" xfId="1" applyNumberFormat="1" applyFont="1" applyFill="1" applyBorder="1" applyAlignment="1">
      <alignment vertical="center"/>
    </xf>
    <xf numFmtId="179" fontId="0" fillId="0" borderId="0" xfId="0" applyNumberFormat="1">
      <alignment vertical="center"/>
    </xf>
    <xf numFmtId="0" fontId="0" fillId="0" borderId="19" xfId="0" applyBorder="1">
      <alignment vertical="center"/>
    </xf>
    <xf numFmtId="0" fontId="0" fillId="0" borderId="0" xfId="2" applyNumberFormat="1" applyFont="1" applyBorder="1" applyAlignment="1">
      <alignment horizontal="center" vertical="center" shrinkToFit="1"/>
    </xf>
    <xf numFmtId="0" fontId="0" fillId="0" borderId="0" xfId="0" applyAlignment="1">
      <alignment horizontal="center" vertical="center"/>
    </xf>
    <xf numFmtId="2" fontId="0" fillId="0" borderId="0" xfId="0" applyNumberFormat="1">
      <alignment vertical="center"/>
    </xf>
    <xf numFmtId="2" fontId="0" fillId="0" borderId="1" xfId="0" applyNumberFormat="1" applyBorder="1">
      <alignment vertical="center"/>
    </xf>
    <xf numFmtId="2" fontId="0" fillId="0" borderId="4" xfId="0" applyNumberFormat="1" applyBorder="1">
      <alignment vertical="center"/>
    </xf>
    <xf numFmtId="0" fontId="7" fillId="2" borderId="2" xfId="0" applyFont="1" applyFill="1" applyBorder="1">
      <alignment vertical="center"/>
    </xf>
    <xf numFmtId="0" fontId="0" fillId="0" borderId="5" xfId="0" applyBorder="1" applyAlignment="1">
      <alignment horizontal="center" vertical="center"/>
    </xf>
    <xf numFmtId="40" fontId="0" fillId="0" borderId="5" xfId="1" applyNumberFormat="1" applyFont="1" applyFill="1" applyBorder="1" applyAlignment="1">
      <alignment vertical="center"/>
    </xf>
    <xf numFmtId="176" fontId="0" fillId="0" borderId="5" xfId="2" applyNumberFormat="1" applyFont="1" applyFill="1" applyBorder="1" applyAlignment="1">
      <alignment vertical="center"/>
    </xf>
    <xf numFmtId="0" fontId="0" fillId="0" borderId="13" xfId="2" applyNumberFormat="1" applyFont="1" applyFill="1" applyBorder="1" applyAlignment="1">
      <alignment vertical="center" shrinkToFit="1"/>
    </xf>
    <xf numFmtId="177" fontId="0" fillId="0" borderId="3" xfId="0" applyNumberFormat="1" applyBorder="1">
      <alignment vertical="center"/>
    </xf>
    <xf numFmtId="2" fontId="0" fillId="0" borderId="5" xfId="0" applyNumberFormat="1" applyBorder="1" applyAlignment="1">
      <alignment vertical="center" wrapText="1"/>
    </xf>
    <xf numFmtId="0" fontId="0" fillId="0" borderId="3" xfId="0" applyBorder="1" applyAlignment="1">
      <alignment horizontal="center" vertical="center"/>
    </xf>
    <xf numFmtId="176" fontId="0" fillId="0" borderId="3" xfId="2" applyNumberFormat="1" applyFont="1" applyFill="1" applyBorder="1" applyAlignment="1">
      <alignment vertical="center"/>
    </xf>
    <xf numFmtId="0" fontId="0" fillId="0" borderId="15" xfId="2" applyNumberFormat="1" applyFont="1" applyFill="1" applyBorder="1" applyAlignment="1">
      <alignment vertical="center" shrinkToFit="1"/>
    </xf>
    <xf numFmtId="2" fontId="0" fillId="0" borderId="1" xfId="0" applyNumberFormat="1" applyBorder="1" applyAlignment="1">
      <alignment vertical="center" wrapText="1"/>
    </xf>
    <xf numFmtId="0" fontId="0" fillId="0" borderId="1" xfId="0" applyBorder="1" applyAlignment="1">
      <alignment horizontal="center" vertical="center"/>
    </xf>
    <xf numFmtId="0" fontId="0" fillId="0" borderId="21" xfId="0" applyBorder="1" applyAlignment="1">
      <alignment horizontal="center" vertical="center"/>
    </xf>
    <xf numFmtId="0" fontId="6" fillId="0" borderId="0" xfId="0" applyFont="1">
      <alignment vertical="center"/>
    </xf>
    <xf numFmtId="38" fontId="0" fillId="0" borderId="5" xfId="1" applyFont="1" applyFill="1" applyBorder="1" applyAlignment="1">
      <alignment vertical="center"/>
    </xf>
    <xf numFmtId="177" fontId="0" fillId="0" borderId="1" xfId="0" applyNumberFormat="1" applyBorder="1">
      <alignment vertical="center"/>
    </xf>
    <xf numFmtId="177" fontId="0" fillId="0" borderId="21" xfId="0" applyNumberFormat="1" applyBorder="1">
      <alignment vertical="center"/>
    </xf>
    <xf numFmtId="2" fontId="0" fillId="0" borderId="2" xfId="0" applyNumberFormat="1" applyBorder="1" applyAlignment="1">
      <alignment vertical="center" wrapText="1"/>
    </xf>
    <xf numFmtId="176" fontId="0" fillId="0" borderId="1" xfId="2" applyNumberFormat="1" applyFont="1" applyFill="1" applyBorder="1" applyAlignment="1">
      <alignment vertical="center"/>
    </xf>
    <xf numFmtId="176" fontId="0" fillId="0" borderId="2" xfId="2" applyNumberFormat="1" applyFont="1" applyFill="1" applyBorder="1" applyAlignment="1">
      <alignment vertical="center"/>
    </xf>
    <xf numFmtId="0" fontId="0" fillId="0" borderId="5" xfId="0" applyBorder="1">
      <alignment vertical="center"/>
    </xf>
    <xf numFmtId="2" fontId="0" fillId="0" borderId="5" xfId="0" applyNumberFormat="1" applyBorder="1">
      <alignment vertical="center"/>
    </xf>
    <xf numFmtId="0" fontId="5" fillId="0" borderId="0" xfId="0" applyFont="1">
      <alignment vertical="center"/>
    </xf>
    <xf numFmtId="0" fontId="0" fillId="0" borderId="0" xfId="2" applyNumberFormat="1" applyFont="1" applyBorder="1" applyAlignment="1">
      <alignment vertical="center" shrinkToFit="1"/>
    </xf>
    <xf numFmtId="0" fontId="0" fillId="0" borderId="23" xfId="2" applyNumberFormat="1" applyFont="1" applyBorder="1" applyAlignment="1">
      <alignment vertical="center" shrinkToFit="1"/>
    </xf>
    <xf numFmtId="0" fontId="0" fillId="0" borderId="2" xfId="0" applyBorder="1" applyAlignment="1">
      <alignment horizontal="center" vertical="center"/>
    </xf>
    <xf numFmtId="179" fontId="0" fillId="0" borderId="1" xfId="0" applyNumberFormat="1" applyBorder="1">
      <alignment vertical="center"/>
    </xf>
    <xf numFmtId="0" fontId="0" fillId="0" borderId="1" xfId="0" applyBorder="1" applyAlignment="1">
      <alignment vertical="center" wrapText="1"/>
    </xf>
    <xf numFmtId="181" fontId="0" fillId="0" borderId="1" xfId="0" applyNumberFormat="1" applyBorder="1">
      <alignment vertical="center"/>
    </xf>
    <xf numFmtId="0" fontId="6" fillId="2" borderId="0" xfId="0" applyFont="1" applyFill="1">
      <alignment vertical="center"/>
    </xf>
    <xf numFmtId="179" fontId="6" fillId="2" borderId="1" xfId="0" applyNumberFormat="1" applyFont="1" applyFill="1" applyBorder="1">
      <alignment vertical="center"/>
    </xf>
    <xf numFmtId="0" fontId="6" fillId="2" borderId="1" xfId="0" applyFont="1" applyFill="1" applyBorder="1">
      <alignment vertical="center"/>
    </xf>
    <xf numFmtId="181" fontId="6" fillId="2" borderId="1" xfId="0" applyNumberFormat="1" applyFont="1" applyFill="1" applyBorder="1">
      <alignment vertical="center"/>
    </xf>
    <xf numFmtId="176" fontId="6" fillId="2" borderId="1" xfId="2" applyNumberFormat="1" applyFont="1" applyFill="1" applyBorder="1">
      <alignment vertical="center"/>
    </xf>
    <xf numFmtId="179" fontId="6" fillId="0" borderId="1" xfId="0" applyNumberFormat="1" applyFont="1" applyBorder="1">
      <alignment vertical="center"/>
    </xf>
    <xf numFmtId="0" fontId="6" fillId="0" borderId="1" xfId="0" applyFont="1" applyBorder="1">
      <alignment vertical="center"/>
    </xf>
    <xf numFmtId="181" fontId="6" fillId="0" borderId="1" xfId="0" applyNumberFormat="1" applyFont="1" applyBorder="1">
      <alignment vertical="center"/>
    </xf>
    <xf numFmtId="176" fontId="6" fillId="0" borderId="1" xfId="2" applyNumberFormat="1" applyFont="1" applyBorder="1">
      <alignment vertical="center"/>
    </xf>
    <xf numFmtId="176" fontId="6" fillId="0" borderId="1" xfId="2" applyNumberFormat="1" applyFont="1" applyFill="1" applyBorder="1">
      <alignment vertical="center"/>
    </xf>
    <xf numFmtId="176" fontId="0" fillId="0" borderId="1" xfId="2" applyNumberFormat="1" applyFont="1" applyBorder="1">
      <alignment vertical="center"/>
    </xf>
    <xf numFmtId="0" fontId="0" fillId="0" borderId="8" xfId="0" applyBorder="1">
      <alignment vertical="center"/>
    </xf>
    <xf numFmtId="0" fontId="0" fillId="0" borderId="20" xfId="0" applyBorder="1">
      <alignment vertical="center"/>
    </xf>
    <xf numFmtId="0" fontId="0" fillId="0" borderId="22" xfId="0" applyBorder="1">
      <alignment vertical="center"/>
    </xf>
    <xf numFmtId="0" fontId="0" fillId="0" borderId="23" xfId="0" applyBorder="1">
      <alignment vertical="center"/>
    </xf>
    <xf numFmtId="0" fontId="0" fillId="0" borderId="14" xfId="0" applyBorder="1">
      <alignment vertical="center"/>
    </xf>
    <xf numFmtId="0" fontId="0" fillId="0" borderId="15" xfId="0" applyBorder="1">
      <alignment vertical="center"/>
    </xf>
    <xf numFmtId="176" fontId="0" fillId="0" borderId="2" xfId="2" applyNumberFormat="1" applyFont="1" applyBorder="1">
      <alignment vertical="center"/>
    </xf>
    <xf numFmtId="0" fontId="10" fillId="0" borderId="0" xfId="0" applyFont="1">
      <alignment vertical="center"/>
    </xf>
    <xf numFmtId="0" fontId="12" fillId="0" borderId="0" xfId="0" applyFont="1">
      <alignment vertical="center"/>
    </xf>
    <xf numFmtId="0" fontId="0" fillId="0" borderId="0" xfId="0" applyAlignment="1">
      <alignment horizontal="left" vertical="center"/>
    </xf>
    <xf numFmtId="176" fontId="0" fillId="0" borderId="3" xfId="2" applyNumberFormat="1" applyFont="1" applyBorder="1">
      <alignment vertical="center"/>
    </xf>
    <xf numFmtId="0" fontId="0" fillId="0" borderId="1" xfId="0" applyBorder="1" applyAlignment="1">
      <alignment horizontal="right" vertical="center"/>
    </xf>
    <xf numFmtId="0" fontId="0" fillId="0" borderId="0" xfId="0" applyAlignment="1">
      <alignment vertical="top"/>
    </xf>
    <xf numFmtId="0" fontId="11" fillId="0" borderId="0" xfId="0" applyFont="1" applyAlignment="1">
      <alignment vertical="top"/>
    </xf>
    <xf numFmtId="0" fontId="0" fillId="3" borderId="0" xfId="0" applyFill="1">
      <alignment vertical="center"/>
    </xf>
    <xf numFmtId="180" fontId="0" fillId="0" borderId="5" xfId="2" applyNumberFormat="1" applyFont="1" applyFill="1" applyBorder="1" applyAlignment="1">
      <alignment vertical="center" shrinkToFit="1"/>
    </xf>
    <xf numFmtId="180" fontId="0" fillId="0" borderId="3" xfId="2" applyNumberFormat="1" applyFont="1" applyFill="1" applyBorder="1" applyAlignment="1">
      <alignment vertical="center" shrinkToFit="1"/>
    </xf>
    <xf numFmtId="180" fontId="0" fillId="0" borderId="1" xfId="2" applyNumberFormat="1" applyFont="1" applyFill="1" applyBorder="1" applyAlignment="1">
      <alignment vertical="center" shrinkToFit="1"/>
    </xf>
    <xf numFmtId="178" fontId="0" fillId="0" borderId="5" xfId="0" applyNumberFormat="1" applyBorder="1">
      <alignment vertical="center"/>
    </xf>
    <xf numFmtId="178" fontId="0" fillId="0" borderId="3" xfId="0" applyNumberFormat="1" applyBorder="1">
      <alignment vertical="center"/>
    </xf>
    <xf numFmtId="0" fontId="7" fillId="0" borderId="3" xfId="0" applyFont="1" applyBorder="1">
      <alignment vertical="center"/>
    </xf>
    <xf numFmtId="0" fontId="7" fillId="0" borderId="1" xfId="0" applyFont="1" applyBorder="1">
      <alignment vertical="center"/>
    </xf>
    <xf numFmtId="38" fontId="7" fillId="0" borderId="5" xfId="1" applyFont="1" applyFill="1" applyBorder="1">
      <alignment vertical="center"/>
    </xf>
    <xf numFmtId="38" fontId="7" fillId="0" borderId="1" xfId="1" applyFont="1" applyFill="1" applyBorder="1">
      <alignment vertical="center"/>
    </xf>
    <xf numFmtId="38" fontId="7" fillId="0" borderId="2" xfId="1" applyFont="1" applyFill="1" applyBorder="1">
      <alignment vertical="center"/>
    </xf>
    <xf numFmtId="0" fontId="11" fillId="0" borderId="0" xfId="0" applyFont="1">
      <alignment vertical="center"/>
    </xf>
    <xf numFmtId="182" fontId="0" fillId="0" borderId="1" xfId="1" applyNumberFormat="1" applyFont="1" applyBorder="1" applyAlignment="1">
      <alignment vertical="center"/>
    </xf>
    <xf numFmtId="182" fontId="0" fillId="0" borderId="2" xfId="1" applyNumberFormat="1" applyFont="1" applyBorder="1" applyAlignment="1">
      <alignment vertical="center"/>
    </xf>
    <xf numFmtId="183" fontId="0" fillId="0" borderId="1" xfId="1" applyNumberFormat="1" applyFont="1" applyBorder="1" applyAlignment="1">
      <alignment vertical="center"/>
    </xf>
    <xf numFmtId="183" fontId="0" fillId="0" borderId="2" xfId="1" applyNumberFormat="1" applyFont="1" applyBorder="1" applyAlignment="1">
      <alignment vertical="center"/>
    </xf>
    <xf numFmtId="0" fontId="0" fillId="2" borderId="1" xfId="0" applyFill="1" applyBorder="1" applyAlignment="1">
      <alignment horizontal="center" vertical="center" wrapText="1"/>
    </xf>
    <xf numFmtId="0" fontId="0" fillId="2" borderId="3" xfId="0" applyFill="1" applyBorder="1">
      <alignment vertical="center"/>
    </xf>
    <xf numFmtId="0" fontId="0" fillId="2" borderId="3" xfId="0" applyFill="1" applyBorder="1" applyAlignment="1">
      <alignment vertical="center" wrapText="1"/>
    </xf>
    <xf numFmtId="0" fontId="5" fillId="0" borderId="19" xfId="0" applyFont="1" applyBorder="1">
      <alignment vertical="center"/>
    </xf>
    <xf numFmtId="176" fontId="0" fillId="0" borderId="21" xfId="2" applyNumberFormat="1" applyFont="1" applyFill="1" applyBorder="1" applyAlignment="1">
      <alignment vertical="center"/>
    </xf>
    <xf numFmtId="0" fontId="0" fillId="0" borderId="25" xfId="0" applyBorder="1">
      <alignment vertical="center"/>
    </xf>
    <xf numFmtId="0" fontId="0" fillId="0" borderId="6" xfId="0" applyBorder="1">
      <alignment vertical="center"/>
    </xf>
    <xf numFmtId="0" fontId="0" fillId="0" borderId="1" xfId="2" applyNumberFormat="1" applyFont="1" applyFill="1" applyBorder="1" applyAlignment="1">
      <alignment vertical="center" shrinkToFit="1"/>
    </xf>
    <xf numFmtId="0" fontId="0" fillId="0" borderId="21" xfId="2" applyNumberFormat="1" applyFont="1" applyFill="1" applyBorder="1" applyAlignment="1">
      <alignment vertical="center" shrinkToFit="1"/>
    </xf>
    <xf numFmtId="2" fontId="0" fillId="0" borderId="12" xfId="0" applyNumberFormat="1" applyBorder="1" applyAlignment="1">
      <alignment vertical="center" wrapText="1"/>
    </xf>
    <xf numFmtId="0" fontId="0" fillId="4" borderId="0" xfId="0" applyFill="1">
      <alignment vertical="center"/>
    </xf>
    <xf numFmtId="179" fontId="0" fillId="0" borderId="3" xfId="0" applyNumberFormat="1" applyBorder="1">
      <alignment vertical="center"/>
    </xf>
    <xf numFmtId="0" fontId="14" fillId="0" borderId="0" xfId="0" applyFont="1">
      <alignment vertical="center"/>
    </xf>
    <xf numFmtId="181" fontId="0" fillId="0" borderId="6" xfId="0" applyNumberFormat="1" applyBorder="1">
      <alignment vertical="center"/>
    </xf>
    <xf numFmtId="2" fontId="0" fillId="0" borderId="6" xfId="0" applyNumberFormat="1" applyBorder="1">
      <alignment vertical="center"/>
    </xf>
    <xf numFmtId="181" fontId="0" fillId="0" borderId="0" xfId="0" applyNumberFormat="1">
      <alignment vertical="center"/>
    </xf>
    <xf numFmtId="181" fontId="0" fillId="0" borderId="22" xfId="0" applyNumberFormat="1" applyBorder="1">
      <alignment vertical="center"/>
    </xf>
    <xf numFmtId="2" fontId="0" fillId="0" borderId="22" xfId="0" applyNumberFormat="1" applyBorder="1">
      <alignment vertical="center"/>
    </xf>
    <xf numFmtId="179" fontId="0" fillId="0" borderId="6" xfId="0" applyNumberFormat="1" applyBorder="1">
      <alignment vertical="center"/>
    </xf>
    <xf numFmtId="179" fontId="0" fillId="0" borderId="14" xfId="0" applyNumberFormat="1" applyBorder="1">
      <alignment vertical="center"/>
    </xf>
    <xf numFmtId="179" fontId="0" fillId="0" borderId="22" xfId="0" applyNumberFormat="1" applyBorder="1">
      <alignment vertical="center"/>
    </xf>
    <xf numFmtId="0" fontId="0" fillId="2" borderId="26" xfId="0" applyFill="1" applyBorder="1" applyAlignment="1">
      <alignment horizontal="center" vertical="center" wrapText="1"/>
    </xf>
    <xf numFmtId="0" fontId="0" fillId="2" borderId="1" xfId="0" applyFill="1" applyBorder="1">
      <alignment vertical="center"/>
    </xf>
    <xf numFmtId="0" fontId="15" fillId="0" borderId="0" xfId="0" applyFont="1">
      <alignment vertical="center"/>
    </xf>
    <xf numFmtId="178" fontId="0" fillId="0" borderId="1" xfId="0" applyNumberFormat="1" applyBorder="1">
      <alignment vertical="center"/>
    </xf>
    <xf numFmtId="178" fontId="0" fillId="0" borderId="2" xfId="0" applyNumberFormat="1" applyBorder="1">
      <alignment vertical="center"/>
    </xf>
    <xf numFmtId="5" fontId="0" fillId="2" borderId="26" xfId="0" applyNumberFormat="1" applyFill="1" applyBorder="1" applyAlignment="1">
      <alignment horizontal="center" vertical="center" wrapText="1"/>
    </xf>
    <xf numFmtId="5" fontId="0" fillId="2" borderId="1" xfId="0" applyNumberFormat="1" applyFill="1" applyBorder="1">
      <alignment vertical="center"/>
    </xf>
    <xf numFmtId="5" fontId="0" fillId="0" borderId="1" xfId="0" applyNumberFormat="1" applyBorder="1">
      <alignment vertical="center"/>
    </xf>
    <xf numFmtId="5" fontId="0" fillId="0" borderId="0" xfId="0" applyNumberFormat="1">
      <alignment vertical="center"/>
    </xf>
    <xf numFmtId="0" fontId="0" fillId="0" borderId="6" xfId="2" applyNumberFormat="1" applyFont="1" applyFill="1" applyBorder="1" applyAlignment="1">
      <alignment horizontal="center" vertical="center" shrinkToFit="1"/>
    </xf>
    <xf numFmtId="0" fontId="0" fillId="0" borderId="7" xfId="2" applyNumberFormat="1" applyFont="1" applyFill="1" applyBorder="1" applyAlignment="1">
      <alignment horizontal="center" vertical="center" shrinkToFi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6" xfId="2" applyNumberFormat="1" applyFont="1" applyFill="1" applyBorder="1" applyAlignment="1">
      <alignment horizontal="center" vertical="center" shrinkToFit="1"/>
    </xf>
    <xf numFmtId="0" fontId="0" fillId="0" borderId="17" xfId="2" applyNumberFormat="1" applyFont="1" applyFill="1" applyBorder="1" applyAlignment="1">
      <alignment horizontal="center" vertical="center" shrinkToFi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2" xfId="2" applyNumberFormat="1" applyFont="1" applyBorder="1" applyAlignment="1">
      <alignment horizontal="center" vertical="center" shrinkToFit="1"/>
    </xf>
    <xf numFmtId="0" fontId="0" fillId="0" borderId="13" xfId="2" applyNumberFormat="1" applyFont="1" applyBorder="1" applyAlignment="1">
      <alignment horizontal="center" vertical="center" shrinkToFit="1"/>
    </xf>
    <xf numFmtId="0" fontId="0" fillId="0" borderId="12" xfId="0" applyBorder="1" applyAlignment="1">
      <alignment horizontal="center" vertical="center"/>
    </xf>
    <xf numFmtId="0" fontId="0" fillId="0" borderId="13" xfId="0" applyBorder="1" applyAlignment="1">
      <alignment horizontal="center" vertical="center"/>
    </xf>
    <xf numFmtId="0" fontId="7" fillId="2" borderId="6"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7" xfId="0" applyFont="1" applyFill="1" applyBorder="1" applyAlignment="1">
      <alignment horizontal="center" vertical="center"/>
    </xf>
    <xf numFmtId="0" fontId="0" fillId="2" borderId="4" xfId="0" applyFill="1" applyBorder="1" applyAlignment="1">
      <alignment horizontal="center" vertical="center" wrapText="1"/>
    </xf>
    <xf numFmtId="0" fontId="0" fillId="2" borderId="21" xfId="0" applyFill="1" applyBorder="1" applyAlignment="1">
      <alignment horizontal="center" vertical="center" wrapText="1"/>
    </xf>
    <xf numFmtId="0" fontId="0" fillId="0" borderId="12" xfId="2" applyNumberFormat="1" applyFont="1" applyFill="1" applyBorder="1" applyAlignment="1">
      <alignment horizontal="center" vertical="center" shrinkToFit="1"/>
    </xf>
    <xf numFmtId="0" fontId="0" fillId="0" borderId="13" xfId="2" applyNumberFormat="1" applyFont="1" applyFill="1" applyBorder="1" applyAlignment="1">
      <alignment horizontal="center" vertical="center" shrinkToFit="1"/>
    </xf>
    <xf numFmtId="0" fontId="0" fillId="2" borderId="4" xfId="0" applyFill="1" applyBorder="1" applyAlignment="1">
      <alignment horizontal="center" vertical="center"/>
    </xf>
    <xf numFmtId="0" fontId="0" fillId="2" borderId="21"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4" xfId="0" applyFill="1" applyBorder="1" applyAlignment="1">
      <alignment horizontal="center" vertical="center" wrapText="1"/>
    </xf>
    <xf numFmtId="0" fontId="0" fillId="4" borderId="21" xfId="0" applyFill="1" applyBorder="1" applyAlignment="1">
      <alignment horizontal="center" vertical="center" wrapText="1"/>
    </xf>
    <xf numFmtId="0" fontId="0" fillId="2" borderId="1" xfId="0" applyFill="1" applyBorder="1" applyAlignment="1">
      <alignment horizontal="center" vertical="center"/>
    </xf>
    <xf numFmtId="0" fontId="15" fillId="0" borderId="19" xfId="0" applyFont="1" applyBorder="1">
      <alignment vertical="center"/>
    </xf>
    <xf numFmtId="0" fontId="0" fillId="2" borderId="1" xfId="0" applyFill="1" applyBorder="1" applyAlignment="1">
      <alignment horizontal="center" vertical="center" wrapText="1"/>
    </xf>
    <xf numFmtId="0" fontId="0" fillId="2" borderId="24" xfId="0" applyFill="1" applyBorder="1" applyAlignment="1">
      <alignment horizontal="center" vertical="center"/>
    </xf>
    <xf numFmtId="0" fontId="13" fillId="3" borderId="0" xfId="0" applyFont="1" applyFill="1" applyAlignment="1">
      <alignment horizontal="center" vertical="center"/>
    </xf>
    <xf numFmtId="0" fontId="0" fillId="0" borderId="1" xfId="0" applyBorder="1" applyAlignment="1">
      <alignment horizontal="left" vertical="top" wrapText="1"/>
    </xf>
    <xf numFmtId="0" fontId="0" fillId="0" borderId="1" xfId="0"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3" fillId="0" borderId="0" xfId="0" applyFont="1" applyAlignment="1">
      <alignment horizontal="center" vertical="center"/>
    </xf>
    <xf numFmtId="14" fontId="3" fillId="0" borderId="19" xfId="0" applyNumberFormat="1" applyFont="1" applyBorder="1" applyAlignment="1">
      <alignment horizontal="center" vertical="center"/>
    </xf>
    <xf numFmtId="0" fontId="3" fillId="0" borderId="19" xfId="0" applyFont="1" applyBorder="1" applyAlignment="1">
      <alignment horizontal="center" vertical="center"/>
    </xf>
    <xf numFmtId="0" fontId="3" fillId="0" borderId="0" xfId="0" applyFont="1" applyAlignment="1">
      <alignment horizontal="right" vertical="center"/>
    </xf>
    <xf numFmtId="0" fontId="13" fillId="0" borderId="19" xfId="0" applyFont="1" applyBorder="1" applyAlignment="1">
      <alignment horizontal="left" vertical="center"/>
    </xf>
  </cellXfs>
  <cellStyles count="7">
    <cellStyle name="パーセント" xfId="2" builtinId="5"/>
    <cellStyle name="桁区切り" xfId="1" builtinId="6"/>
    <cellStyle name="桁区切り 2" xfId="3" xr:uid="{3444EB5D-CC81-41C9-8023-032651CF39A3}"/>
    <cellStyle name="桁区切り 2 3" xfId="5" xr:uid="{E0323D48-A24D-46D1-AE70-A50C1924FE54}"/>
    <cellStyle name="標準" xfId="0" builtinId="0"/>
    <cellStyle name="標準 2" xfId="6" xr:uid="{C7E48B00-FBD6-46B2-89DA-2F46286A5A67}"/>
    <cellStyle name="標準 2 2" xfId="4" xr:uid="{41D72B01-2F0F-4A93-B8D2-0ED88F9C5CDB}"/>
  </cellStyles>
  <dxfs count="16">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calcChain" Target="calcChain.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cat>
            <c:strRef>
              <c:f>①CO2排出量!$J$36:$U$36</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①CO2排出量!$J$37:$U$37</c:f>
              <c:numCache>
                <c:formatCode>#,##0_);[Red]\(#,##0\)</c:formatCode>
                <c:ptCount val="12"/>
                <c:pt idx="0">
                  <c:v>30000</c:v>
                </c:pt>
                <c:pt idx="1">
                  <c:v>31000</c:v>
                </c:pt>
                <c:pt idx="2">
                  <c:v>33000</c:v>
                </c:pt>
                <c:pt idx="3">
                  <c:v>40000</c:v>
                </c:pt>
                <c:pt idx="4">
                  <c:v>45000</c:v>
                </c:pt>
                <c:pt idx="5">
                  <c:v>42000</c:v>
                </c:pt>
                <c:pt idx="6">
                  <c:v>32000</c:v>
                </c:pt>
                <c:pt idx="7">
                  <c:v>33000</c:v>
                </c:pt>
                <c:pt idx="8">
                  <c:v>34000</c:v>
                </c:pt>
                <c:pt idx="9">
                  <c:v>31000</c:v>
                </c:pt>
                <c:pt idx="10">
                  <c:v>36000</c:v>
                </c:pt>
                <c:pt idx="11">
                  <c:v>38000</c:v>
                </c:pt>
              </c:numCache>
            </c:numRef>
          </c:val>
          <c:extLst>
            <c:ext xmlns:c16="http://schemas.microsoft.com/office/drawing/2014/chart" uri="{C3380CC4-5D6E-409C-BE32-E72D297353CC}">
              <c16:uniqueId val="{00000000-E6EE-4CFE-9508-FCE3FEDEC091}"/>
            </c:ext>
          </c:extLst>
        </c:ser>
        <c:dLbls>
          <c:showLegendKey val="0"/>
          <c:showVal val="0"/>
          <c:showCatName val="0"/>
          <c:showSerName val="0"/>
          <c:showPercent val="0"/>
          <c:showBubbleSize val="0"/>
        </c:dLbls>
        <c:gapWidth val="219"/>
        <c:overlap val="-27"/>
        <c:axId val="170021904"/>
        <c:axId val="170029584"/>
      </c:barChart>
      <c:catAx>
        <c:axId val="170021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70029584"/>
        <c:crosses val="autoZero"/>
        <c:auto val="1"/>
        <c:lblAlgn val="ctr"/>
        <c:lblOffset val="100"/>
        <c:noMultiLvlLbl val="0"/>
      </c:catAx>
      <c:valAx>
        <c:axId val="17002958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700219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ja-JP"/>
              <a:t>年度別</a:t>
            </a:r>
            <a:r>
              <a:rPr lang="en-US"/>
              <a:t>CO2</a:t>
            </a:r>
            <a:r>
              <a:rPr lang="ja-JP"/>
              <a:t>排出量</a:t>
            </a:r>
            <a:r>
              <a:rPr lang="ja-JP" altLang="en-US"/>
              <a:t>［</a:t>
            </a:r>
            <a:r>
              <a:rPr lang="en-US" altLang="ja-JP"/>
              <a:t>t-CO2/</a:t>
            </a:r>
            <a:r>
              <a:rPr lang="ja-JP" altLang="en-US"/>
              <a:t>年］</a:t>
            </a:r>
            <a:endParaRPr lang="ja-JP"/>
          </a:p>
        </c:rich>
      </c:tx>
      <c:layout>
        <c:manualLayout>
          <c:xMode val="edge"/>
          <c:yMode val="edge"/>
          <c:x val="0.37063220233877792"/>
          <c:y val="2.0592020592020591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3635564837678001E-2"/>
          <c:y val="0.16694980694980696"/>
          <c:w val="0.87723501085733091"/>
          <c:h val="0.57486030462408422"/>
        </c:manualLayout>
      </c:layout>
      <c:barChart>
        <c:barDir val="col"/>
        <c:grouping val="stacked"/>
        <c:varyColors val="0"/>
        <c:ser>
          <c:idx val="0"/>
          <c:order val="0"/>
          <c:tx>
            <c:strRef>
              <c:f>診断シート!$A$6</c:f>
              <c:strCache>
                <c:ptCount val="1"/>
                <c:pt idx="0">
                  <c:v>電気合計</c:v>
                </c:pt>
              </c:strCache>
            </c:strRef>
          </c:tx>
          <c:spPr>
            <a:solidFill>
              <a:schemeClr val="accent1"/>
            </a:solidFill>
            <a:ln>
              <a:noFill/>
            </a:ln>
            <a:effectLst/>
          </c:spPr>
          <c:invertIfNegative val="0"/>
          <c:cat>
            <c:numRef>
              <c:f>診断シート!$B$5:$C$5</c:f>
              <c:numCache>
                <c:formatCode>0000"年"</c:formatCode>
                <c:ptCount val="2"/>
                <c:pt idx="0">
                  <c:v>2023</c:v>
                </c:pt>
                <c:pt idx="1">
                  <c:v>2024</c:v>
                </c:pt>
              </c:numCache>
            </c:numRef>
          </c:cat>
          <c:val>
            <c:numRef>
              <c:f>診断シート!$B$6:$C$6</c:f>
              <c:numCache>
                <c:formatCode>0.00_ </c:formatCode>
                <c:ptCount val="2"/>
                <c:pt idx="0">
                  <c:v>0</c:v>
                </c:pt>
                <c:pt idx="1">
                  <c:v>0</c:v>
                </c:pt>
              </c:numCache>
            </c:numRef>
          </c:val>
          <c:extLst>
            <c:ext xmlns:c16="http://schemas.microsoft.com/office/drawing/2014/chart" uri="{C3380CC4-5D6E-409C-BE32-E72D297353CC}">
              <c16:uniqueId val="{00000000-59EF-4C90-92A9-BE75A7510199}"/>
            </c:ext>
          </c:extLst>
        </c:ser>
        <c:ser>
          <c:idx val="1"/>
          <c:order val="1"/>
          <c:tx>
            <c:strRef>
              <c:f>診断シート!$A$7</c:f>
              <c:strCache>
                <c:ptCount val="1"/>
                <c:pt idx="0">
                  <c:v>都市ガス</c:v>
                </c:pt>
              </c:strCache>
            </c:strRef>
          </c:tx>
          <c:spPr>
            <a:solidFill>
              <a:schemeClr val="accent2"/>
            </a:solidFill>
            <a:ln>
              <a:noFill/>
            </a:ln>
            <a:effectLst/>
          </c:spPr>
          <c:invertIfNegative val="0"/>
          <c:cat>
            <c:numRef>
              <c:f>診断シート!$B$5:$C$5</c:f>
              <c:numCache>
                <c:formatCode>0000"年"</c:formatCode>
                <c:ptCount val="2"/>
                <c:pt idx="0">
                  <c:v>2023</c:v>
                </c:pt>
                <c:pt idx="1">
                  <c:v>2024</c:v>
                </c:pt>
              </c:numCache>
            </c:numRef>
          </c:cat>
          <c:val>
            <c:numRef>
              <c:f>診断シート!$B$7:$C$7</c:f>
              <c:numCache>
                <c:formatCode>0.00_ </c:formatCode>
                <c:ptCount val="2"/>
                <c:pt idx="0">
                  <c:v>0.71488853333333335</c:v>
                </c:pt>
                <c:pt idx="1">
                  <c:v>0.75973333333333348</c:v>
                </c:pt>
              </c:numCache>
            </c:numRef>
          </c:val>
          <c:extLst>
            <c:ext xmlns:c16="http://schemas.microsoft.com/office/drawing/2014/chart" uri="{C3380CC4-5D6E-409C-BE32-E72D297353CC}">
              <c16:uniqueId val="{00000001-59EF-4C90-92A9-BE75A7510199}"/>
            </c:ext>
          </c:extLst>
        </c:ser>
        <c:ser>
          <c:idx val="2"/>
          <c:order val="2"/>
          <c:tx>
            <c:strRef>
              <c:f>診断シート!$A$8</c:f>
              <c:strCache>
                <c:ptCount val="1"/>
                <c:pt idx="0">
                  <c:v>LPG</c:v>
                </c:pt>
              </c:strCache>
            </c:strRef>
          </c:tx>
          <c:spPr>
            <a:solidFill>
              <a:schemeClr val="accent3"/>
            </a:solidFill>
            <a:ln>
              <a:noFill/>
            </a:ln>
            <a:effectLst/>
          </c:spPr>
          <c:invertIfNegative val="0"/>
          <c:cat>
            <c:numRef>
              <c:f>診断シート!$B$5:$C$5</c:f>
              <c:numCache>
                <c:formatCode>0000"年"</c:formatCode>
                <c:ptCount val="2"/>
                <c:pt idx="0">
                  <c:v>2023</c:v>
                </c:pt>
                <c:pt idx="1">
                  <c:v>2024</c:v>
                </c:pt>
              </c:numCache>
            </c:numRef>
          </c:cat>
          <c:val>
            <c:numRef>
              <c:f>診断シート!$B$8:$C$8</c:f>
              <c:numCache>
                <c:formatCode>0.00_ </c:formatCode>
                <c:ptCount val="2"/>
                <c:pt idx="0">
                  <c:v>0</c:v>
                </c:pt>
                <c:pt idx="1">
                  <c:v>0</c:v>
                </c:pt>
              </c:numCache>
            </c:numRef>
          </c:val>
          <c:extLst>
            <c:ext xmlns:c16="http://schemas.microsoft.com/office/drawing/2014/chart" uri="{C3380CC4-5D6E-409C-BE32-E72D297353CC}">
              <c16:uniqueId val="{00000002-59EF-4C90-92A9-BE75A7510199}"/>
            </c:ext>
          </c:extLst>
        </c:ser>
        <c:ser>
          <c:idx val="3"/>
          <c:order val="3"/>
          <c:tx>
            <c:strRef>
              <c:f>診断シート!$A$9</c:f>
              <c:strCache>
                <c:ptCount val="1"/>
                <c:pt idx="0">
                  <c:v>A重油</c:v>
                </c:pt>
              </c:strCache>
            </c:strRef>
          </c:tx>
          <c:spPr>
            <a:solidFill>
              <a:schemeClr val="accent4"/>
            </a:solidFill>
            <a:ln>
              <a:noFill/>
            </a:ln>
            <a:effectLst/>
          </c:spPr>
          <c:invertIfNegative val="0"/>
          <c:cat>
            <c:numRef>
              <c:f>診断シート!$B$5:$C$5</c:f>
              <c:numCache>
                <c:formatCode>0000"年"</c:formatCode>
                <c:ptCount val="2"/>
                <c:pt idx="0">
                  <c:v>2023</c:v>
                </c:pt>
                <c:pt idx="1">
                  <c:v>2024</c:v>
                </c:pt>
              </c:numCache>
            </c:numRef>
          </c:cat>
          <c:val>
            <c:numRef>
              <c:f>診断シート!$B$9:$C$9</c:f>
              <c:numCache>
                <c:formatCode>0.00_ </c:formatCode>
                <c:ptCount val="2"/>
                <c:pt idx="0">
                  <c:v>0</c:v>
                </c:pt>
                <c:pt idx="1">
                  <c:v>0</c:v>
                </c:pt>
              </c:numCache>
            </c:numRef>
          </c:val>
          <c:extLst>
            <c:ext xmlns:c16="http://schemas.microsoft.com/office/drawing/2014/chart" uri="{C3380CC4-5D6E-409C-BE32-E72D297353CC}">
              <c16:uniqueId val="{00000003-59EF-4C90-92A9-BE75A7510199}"/>
            </c:ext>
          </c:extLst>
        </c:ser>
        <c:ser>
          <c:idx val="4"/>
          <c:order val="4"/>
          <c:tx>
            <c:strRef>
              <c:f>診断シート!$A$10</c:f>
              <c:strCache>
                <c:ptCount val="1"/>
                <c:pt idx="0">
                  <c:v>灯油</c:v>
                </c:pt>
              </c:strCache>
            </c:strRef>
          </c:tx>
          <c:spPr>
            <a:solidFill>
              <a:schemeClr val="accent5"/>
            </a:solidFill>
            <a:ln>
              <a:noFill/>
            </a:ln>
            <a:effectLst/>
          </c:spPr>
          <c:invertIfNegative val="0"/>
          <c:cat>
            <c:numRef>
              <c:f>診断シート!$B$5:$C$5</c:f>
              <c:numCache>
                <c:formatCode>0000"年"</c:formatCode>
                <c:ptCount val="2"/>
                <c:pt idx="0">
                  <c:v>2023</c:v>
                </c:pt>
                <c:pt idx="1">
                  <c:v>2024</c:v>
                </c:pt>
              </c:numCache>
            </c:numRef>
          </c:cat>
          <c:val>
            <c:numRef>
              <c:f>診断シート!$B$10:$C$10</c:f>
              <c:numCache>
                <c:formatCode>0.00_ </c:formatCode>
                <c:ptCount val="2"/>
                <c:pt idx="0">
                  <c:v>5.2279150000000003</c:v>
                </c:pt>
                <c:pt idx="1">
                  <c:v>5.9747600000000016</c:v>
                </c:pt>
              </c:numCache>
            </c:numRef>
          </c:val>
          <c:extLst>
            <c:ext xmlns:c16="http://schemas.microsoft.com/office/drawing/2014/chart" uri="{C3380CC4-5D6E-409C-BE32-E72D297353CC}">
              <c16:uniqueId val="{00000004-59EF-4C90-92A9-BE75A7510199}"/>
            </c:ext>
          </c:extLst>
        </c:ser>
        <c:ser>
          <c:idx val="5"/>
          <c:order val="5"/>
          <c:tx>
            <c:strRef>
              <c:f>診断シート!$A$11</c:f>
              <c:strCache>
                <c:ptCount val="1"/>
                <c:pt idx="0">
                  <c:v>揮発油</c:v>
                </c:pt>
              </c:strCache>
            </c:strRef>
          </c:tx>
          <c:spPr>
            <a:solidFill>
              <a:schemeClr val="accent6"/>
            </a:solidFill>
            <a:ln>
              <a:noFill/>
            </a:ln>
            <a:effectLst/>
          </c:spPr>
          <c:invertIfNegative val="0"/>
          <c:cat>
            <c:numRef>
              <c:f>診断シート!$B$5:$C$5</c:f>
              <c:numCache>
                <c:formatCode>0000"年"</c:formatCode>
                <c:ptCount val="2"/>
                <c:pt idx="0">
                  <c:v>2023</c:v>
                </c:pt>
                <c:pt idx="1">
                  <c:v>2024</c:v>
                </c:pt>
              </c:numCache>
            </c:numRef>
          </c:cat>
          <c:val>
            <c:numRef>
              <c:f>診断シート!$B$11:$C$11</c:f>
              <c:numCache>
                <c:formatCode>0.00_ </c:formatCode>
                <c:ptCount val="2"/>
                <c:pt idx="0">
                  <c:v>0</c:v>
                </c:pt>
                <c:pt idx="1">
                  <c:v>0</c:v>
                </c:pt>
              </c:numCache>
            </c:numRef>
          </c:val>
          <c:extLst>
            <c:ext xmlns:c16="http://schemas.microsoft.com/office/drawing/2014/chart" uri="{C3380CC4-5D6E-409C-BE32-E72D297353CC}">
              <c16:uniqueId val="{00000005-59EF-4C90-92A9-BE75A7510199}"/>
            </c:ext>
          </c:extLst>
        </c:ser>
        <c:ser>
          <c:idx val="6"/>
          <c:order val="6"/>
          <c:tx>
            <c:strRef>
              <c:f>診断シート!$A$12</c:f>
              <c:strCache>
                <c:ptCount val="1"/>
                <c:pt idx="0">
                  <c:v>軽油</c:v>
                </c:pt>
              </c:strCache>
            </c:strRef>
          </c:tx>
          <c:spPr>
            <a:solidFill>
              <a:schemeClr val="accent1">
                <a:lumMod val="60000"/>
              </a:schemeClr>
            </a:solidFill>
            <a:ln>
              <a:noFill/>
            </a:ln>
            <a:effectLst/>
          </c:spPr>
          <c:invertIfNegative val="0"/>
          <c:cat>
            <c:numRef>
              <c:f>診断シート!$B$5:$C$5</c:f>
              <c:numCache>
                <c:formatCode>0000"年"</c:formatCode>
                <c:ptCount val="2"/>
                <c:pt idx="0">
                  <c:v>2023</c:v>
                </c:pt>
                <c:pt idx="1">
                  <c:v>2024</c:v>
                </c:pt>
              </c:numCache>
            </c:numRef>
          </c:cat>
          <c:val>
            <c:numRef>
              <c:f>診断シート!$B$12:$C$12</c:f>
              <c:numCache>
                <c:formatCode>0.00_ </c:formatCode>
                <c:ptCount val="2"/>
                <c:pt idx="0">
                  <c:v>0.51699266666666677</c:v>
                </c:pt>
                <c:pt idx="1">
                  <c:v>0.41359413333333339</c:v>
                </c:pt>
              </c:numCache>
            </c:numRef>
          </c:val>
          <c:extLst>
            <c:ext xmlns:c16="http://schemas.microsoft.com/office/drawing/2014/chart" uri="{C3380CC4-5D6E-409C-BE32-E72D297353CC}">
              <c16:uniqueId val="{00000000-67CD-4745-A45F-00BC1AFB428A}"/>
            </c:ext>
          </c:extLst>
        </c:ser>
        <c:dLbls>
          <c:showLegendKey val="0"/>
          <c:showVal val="0"/>
          <c:showCatName val="0"/>
          <c:showSerName val="0"/>
          <c:showPercent val="0"/>
          <c:showBubbleSize val="0"/>
        </c:dLbls>
        <c:gapWidth val="150"/>
        <c:overlap val="100"/>
        <c:axId val="638907384"/>
        <c:axId val="638907704"/>
      </c:barChart>
      <c:catAx>
        <c:axId val="638907384"/>
        <c:scaling>
          <c:orientation val="minMax"/>
        </c:scaling>
        <c:delete val="0"/>
        <c:axPos val="b"/>
        <c:numFmt formatCode="0000&quot;年&quot;"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638907704"/>
        <c:crosses val="autoZero"/>
        <c:auto val="1"/>
        <c:lblAlgn val="ctr"/>
        <c:lblOffset val="100"/>
        <c:noMultiLvlLbl val="0"/>
      </c:catAx>
      <c:valAx>
        <c:axId val="638907704"/>
        <c:scaling>
          <c:orientation val="minMax"/>
        </c:scaling>
        <c:delete val="0"/>
        <c:axPos val="l"/>
        <c:majorGridlines>
          <c:spPr>
            <a:ln w="9525" cap="flat" cmpd="sng" algn="ctr">
              <a:solidFill>
                <a:schemeClr val="tx1">
                  <a:lumMod val="15000"/>
                  <a:lumOff val="85000"/>
                </a:schemeClr>
              </a:solidFill>
              <a:round/>
            </a:ln>
            <a:effectLst/>
          </c:spPr>
        </c:majorGridlines>
        <c:numFmt formatCode="0.00_ "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638907384"/>
        <c:crosses val="autoZero"/>
        <c:crossBetween val="between"/>
      </c:valAx>
      <c:spPr>
        <a:noFill/>
        <a:ln>
          <a:noFill/>
        </a:ln>
        <a:effectLst/>
      </c:spPr>
    </c:plotArea>
    <c:legend>
      <c:legendPos val="b"/>
      <c:layout>
        <c:manualLayout>
          <c:xMode val="edge"/>
          <c:yMode val="edge"/>
          <c:x val="2.1408905780715668E-2"/>
          <c:y val="0.88742441201467948"/>
          <c:w val="0.97859113661546904"/>
          <c:h val="0.1125755692784075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r>
              <a:rPr lang="en-US"/>
              <a:t>CO2</a:t>
            </a:r>
            <a:r>
              <a:rPr lang="ja-JP"/>
              <a:t>排出量占有率</a:t>
            </a:r>
            <a:r>
              <a:rPr lang="en-US"/>
              <a:t>[</a:t>
            </a:r>
            <a:r>
              <a:rPr lang="ja-JP"/>
              <a:t>％</a:t>
            </a:r>
            <a:r>
              <a:rPr lang="en-US"/>
              <a:t>]</a:t>
            </a:r>
            <a:endParaRPr lang="ja-JP"/>
          </a:p>
        </c:rich>
      </c:tx>
      <c:layout>
        <c:manualLayout>
          <c:xMode val="edge"/>
          <c:yMode val="edge"/>
          <c:x val="0.32755895987138867"/>
          <c:y val="2.9557464248850574E-2"/>
        </c:manualLayout>
      </c:layout>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35147069116360452"/>
          <c:y val="0.28100844097364475"/>
          <c:w val="0.33594772528433947"/>
          <c:h val="0.5544126060536056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05A-4DB8-AF2E-1C782A30770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05A-4DB8-AF2E-1C782A30770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05A-4DB8-AF2E-1C782A30770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05A-4DB8-AF2E-1C782A30770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05A-4DB8-AF2E-1C782A30770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05A-4DB8-AF2E-1C782A30770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05A-4DB8-AF2E-1C782A307705}"/>
              </c:ext>
            </c:extLst>
          </c:dPt>
          <c:dLbls>
            <c:dLbl>
              <c:idx val="0"/>
              <c:layout>
                <c:manualLayout>
                  <c:x val="0.18007148542977103"/>
                  <c:y val="-0.2419247417309890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05A-4DB8-AF2E-1C782A307705}"/>
                </c:ext>
              </c:extLst>
            </c:dLbl>
            <c:dLbl>
              <c:idx val="1"/>
              <c:layout>
                <c:manualLayout>
                  <c:x val="-0.1651446530736827"/>
                  <c:y val="0.2681990776674738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05A-4DB8-AF2E-1C782A307705}"/>
                </c:ext>
              </c:extLst>
            </c:dLbl>
            <c:dLbl>
              <c:idx val="3"/>
              <c:layout>
                <c:manualLayout>
                  <c:x val="0.17602831842752864"/>
                  <c:y val="4.343938722178843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05A-4DB8-AF2E-1C782A307705}"/>
                </c:ext>
              </c:extLst>
            </c:dLbl>
            <c:dLbl>
              <c:idx val="4"/>
              <c:layout>
                <c:manualLayout>
                  <c:x val="-0.20345642978663628"/>
                  <c:y val="-1.698739618522522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05A-4DB8-AF2E-1C782A307705}"/>
                </c:ext>
              </c:extLst>
            </c:dLbl>
            <c:dLbl>
              <c:idx val="5"/>
              <c:layout>
                <c:manualLayout>
                  <c:x val="-0.32903024690394556"/>
                  <c:y val="0.1026551679597087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05A-4DB8-AF2E-1C782A307705}"/>
                </c:ext>
              </c:extLst>
            </c:dLbl>
            <c:dLbl>
              <c:idx val="6"/>
              <c:layout>
                <c:manualLayout>
                  <c:x val="0.18014497390833842"/>
                  <c:y val="0.2787842960649394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105A-4DB8-AF2E-1C782A307705}"/>
                </c:ext>
              </c:extLst>
            </c:dLbl>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診断シート!$A$17:$A$23</c:f>
              <c:strCache>
                <c:ptCount val="7"/>
                <c:pt idx="0">
                  <c:v>電気合計</c:v>
                </c:pt>
                <c:pt idx="1">
                  <c:v>都市ガス</c:v>
                </c:pt>
                <c:pt idx="2">
                  <c:v>LPG</c:v>
                </c:pt>
                <c:pt idx="3">
                  <c:v>A重油</c:v>
                </c:pt>
                <c:pt idx="4">
                  <c:v>灯油</c:v>
                </c:pt>
                <c:pt idx="5">
                  <c:v>揮発油</c:v>
                </c:pt>
                <c:pt idx="6">
                  <c:v>軽油</c:v>
                </c:pt>
              </c:strCache>
            </c:strRef>
          </c:cat>
          <c:val>
            <c:numRef>
              <c:f>診断シート!$B$17:$B$23</c:f>
              <c:numCache>
                <c:formatCode>0.00</c:formatCode>
                <c:ptCount val="7"/>
                <c:pt idx="0">
                  <c:v>#N/A</c:v>
                </c:pt>
                <c:pt idx="1">
                  <c:v>#N/A</c:v>
                </c:pt>
                <c:pt idx="2">
                  <c:v>#N/A</c:v>
                </c:pt>
                <c:pt idx="3">
                  <c:v>#N/A</c:v>
                </c:pt>
                <c:pt idx="4">
                  <c:v>#N/A</c:v>
                </c:pt>
                <c:pt idx="5">
                  <c:v>#N/A</c:v>
                </c:pt>
                <c:pt idx="6">
                  <c:v>#N/A</c:v>
                </c:pt>
              </c:numCache>
            </c:numRef>
          </c:val>
          <c:extLst>
            <c:ext xmlns:c16="http://schemas.microsoft.com/office/drawing/2014/chart" uri="{C3380CC4-5D6E-409C-BE32-E72D297353CC}">
              <c16:uniqueId val="{00000000-1F27-4700-95A6-07D41EA9751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pPr>
      <a:endParaRPr lang="ja-JP"/>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title pos="t" align="ctr" overlay="0">
      <cx:tx>
        <cx:rich>
          <a:bodyPr spcFirstLastPara="1" vertOverflow="ellipsis" horzOverflow="overflow" wrap="square" lIns="0" tIns="0" rIns="0" bIns="0" anchor="ctr" anchorCtr="1"/>
          <a:lstStyle/>
          <a:p>
            <a:pPr algn="ctr" rtl="0">
              <a:defRPr sz="1600"/>
            </a:pPr>
            <a:r>
              <a:rPr lang="ja-JP" altLang="en-US" sz="1600" b="0" i="0" u="none" strike="noStrike" baseline="0">
                <a:solidFill>
                  <a:sysClr val="windowText" lastClr="000000">
                    <a:lumMod val="65000"/>
                    <a:lumOff val="35000"/>
                  </a:sysClr>
                </a:solidFill>
                <a:latin typeface="Calibri" panose="020F0502020204030204"/>
                <a:ea typeface="游ゴシック" panose="020B0400000000000000" pitchFamily="50" charset="-128"/>
              </a:rPr>
              <a:t>排出量の削減目標</a:t>
            </a:r>
            <a:endParaRPr lang="en-US" altLang="ja-JP" sz="1600" b="0" i="0" u="none" strike="noStrike" baseline="0">
              <a:solidFill>
                <a:sysClr val="windowText" lastClr="000000">
                  <a:lumMod val="65000"/>
                  <a:lumOff val="35000"/>
                </a:sysClr>
              </a:solidFill>
              <a:latin typeface="Calibri" panose="020F0502020204030204"/>
              <a:ea typeface="游ゴシック" panose="020B0400000000000000" pitchFamily="50" charset="-128"/>
            </a:endParaRPr>
          </a:p>
        </cx:rich>
      </cx:tx>
    </cx:title>
    <cx:plotArea>
      <cx:plotAreaRegion>
        <cx:series layoutId="waterfall" uniqueId="{B19ECDE4-4C67-4904-A210-028115997A96}">
          <cx:spPr>
            <a:solidFill>
              <a:schemeClr val="accent6">
                <a:lumMod val="40000"/>
                <a:lumOff val="60000"/>
              </a:schemeClr>
            </a:solidFill>
          </cx:spPr>
          <cx:dataPt idx="0">
            <cx:spPr>
              <a:solidFill>
                <a:srgbClr val="5B9BD5">
                  <a:lumMod val="40000"/>
                  <a:lumOff val="60000"/>
                </a:srgbClr>
              </a:solidFill>
            </cx:spPr>
          </cx:dataPt>
          <cx:dataLabels pos="outEnd">
            <cx:txPr>
              <a:bodyPr vertOverflow="overflow" horzOverflow="overflow" wrap="square" lIns="0" tIns="0" rIns="0" bIns="0"/>
              <a:lstStyle/>
              <a:p>
                <a:pPr algn="ctr" rtl="0">
                  <a:defRPr sz="1400" b="0" i="0">
                    <a:solidFill>
                      <a:srgbClr val="595959"/>
                    </a:solidFill>
                    <a:latin typeface="Calibri" panose="020F0502020204030204" pitchFamily="34" charset="0"/>
                    <a:ea typeface="Calibri" panose="020F0502020204030204" pitchFamily="34" charset="0"/>
                    <a:cs typeface="Calibri" panose="020F0502020204030204" pitchFamily="34" charset="0"/>
                  </a:defRPr>
                </a:pPr>
                <a:endParaRPr lang="ja-JP" altLang="en-US" sz="1400"/>
              </a:p>
            </cx:txPr>
            <cx:visibility seriesName="0" categoryName="0" value="1"/>
          </cx:dataLabels>
          <cx:dataId val="0"/>
          <cx:layoutPr>
            <cx:subtotals>
              <cx:idx val="1"/>
            </cx:subtotals>
          </cx:layoutPr>
        </cx:series>
      </cx:plotAreaRegion>
      <cx:axis id="0">
        <cx:catScaling gapWidth="0.5"/>
        <cx:tickLabels/>
        <cx:txPr>
          <a:bodyPr vertOverflow="overflow" horzOverflow="overflow" wrap="square" lIns="0" tIns="0" rIns="0" bIns="0"/>
          <a:lstStyle/>
          <a:p>
            <a:pPr algn="ctr" rtl="0">
              <a:defRPr sz="1800" b="0" i="0">
                <a:solidFill>
                  <a:srgbClr val="595959"/>
                </a:solidFill>
                <a:latin typeface="Calibri" panose="020F0502020204030204" pitchFamily="34" charset="0"/>
                <a:ea typeface="Calibri" panose="020F0502020204030204" pitchFamily="34" charset="0"/>
                <a:cs typeface="Calibri" panose="020F0502020204030204" pitchFamily="34" charset="0"/>
              </a:defRPr>
            </a:pPr>
            <a:endParaRPr lang="ja-JP" altLang="en-US" sz="1800"/>
          </a:p>
        </cx:txPr>
      </cx:axis>
      <cx:axis id="1">
        <cx:valScaling/>
        <cx:majorGridlines/>
        <cx:tickLabels/>
        <cx:txPr>
          <a:bodyPr vertOverflow="overflow" horzOverflow="overflow" wrap="square" lIns="0" tIns="0" rIns="0" bIns="0"/>
          <a:lstStyle/>
          <a:p>
            <a:pPr algn="ctr" rtl="0">
              <a:defRPr sz="1400" b="0" i="0">
                <a:solidFill>
                  <a:srgbClr val="595959"/>
                </a:solidFill>
                <a:latin typeface="Calibri" panose="020F0502020204030204" pitchFamily="34" charset="0"/>
                <a:ea typeface="Calibri" panose="020F0502020204030204" pitchFamily="34" charset="0"/>
                <a:cs typeface="Calibri" panose="020F0502020204030204" pitchFamily="34" charset="0"/>
              </a:defRPr>
            </a:pPr>
            <a:endParaRPr lang="ja-JP" altLang="en-US" sz="1400"/>
          </a:p>
        </cx:txPr>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microsoft.com/office/2014/relationships/chartEx" Target="../charts/chartEx1.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12</xdr:col>
      <xdr:colOff>25065</xdr:colOff>
      <xdr:row>43</xdr:row>
      <xdr:rowOff>42111</xdr:rowOff>
    </xdr:from>
    <xdr:to>
      <xdr:col>20</xdr:col>
      <xdr:colOff>50131</xdr:colOff>
      <xdr:row>55</xdr:row>
      <xdr:rowOff>180474</xdr:rowOff>
    </xdr:to>
    <xdr:graphicFrame macro="">
      <xdr:nvGraphicFramePr>
        <xdr:cNvPr id="2" name="グラフ 1">
          <a:extLst>
            <a:ext uri="{FF2B5EF4-FFF2-40B4-BE49-F238E27FC236}">
              <a16:creationId xmlns:a16="http://schemas.microsoft.com/office/drawing/2014/main" id="{8B39AD33-31DB-B95E-C841-7041002BAD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427652</xdr:colOff>
      <xdr:row>4</xdr:row>
      <xdr:rowOff>38878</xdr:rowOff>
    </xdr:from>
    <xdr:to>
      <xdr:col>30</xdr:col>
      <xdr:colOff>262423</xdr:colOff>
      <xdr:row>23</xdr:row>
      <xdr:rowOff>48597</xdr:rowOff>
    </xdr:to>
    <xdr:sp macro="" textlink="">
      <xdr:nvSpPr>
        <xdr:cNvPr id="2" name="正方形/長方形 1">
          <a:extLst>
            <a:ext uri="{FF2B5EF4-FFF2-40B4-BE49-F238E27FC236}">
              <a16:creationId xmlns:a16="http://schemas.microsoft.com/office/drawing/2014/main" id="{84E2B7C2-89E3-1BB3-BF83-F5321B0703EE}"/>
            </a:ext>
          </a:extLst>
        </xdr:cNvPr>
        <xdr:cNvSpPr/>
      </xdr:nvSpPr>
      <xdr:spPr>
        <a:xfrm>
          <a:off x="19244387" y="1623138"/>
          <a:ext cx="10875995" cy="7211786"/>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kumimoji="1" lang="ja-JP" altLang="ja-JP" sz="1800">
              <a:solidFill>
                <a:schemeClr val="tx1"/>
              </a:solidFill>
              <a:effectLst/>
              <a:latin typeface="+mn-lt"/>
              <a:ea typeface="+mn-ea"/>
              <a:cs typeface="+mn-cs"/>
            </a:rPr>
            <a:t>株式会社メタルテック</a:t>
          </a:r>
          <a:endParaRPr lang="ja-JP" altLang="ja-JP" sz="1800">
            <a:solidFill>
              <a:schemeClr val="tx1"/>
            </a:solidFill>
            <a:effectLst/>
          </a:endParaRPr>
        </a:p>
        <a:p>
          <a:pPr rtl="0" eaLnBrk="1" latinLnBrk="0" hangingPunct="1"/>
          <a:r>
            <a:rPr kumimoji="1" lang="ja-JP" altLang="ja-JP" sz="1800">
              <a:solidFill>
                <a:schemeClr val="tx1"/>
              </a:solidFill>
              <a:effectLst/>
              <a:latin typeface="+mn-lt"/>
              <a:ea typeface="+mn-ea"/>
              <a:cs typeface="+mn-cs"/>
            </a:rPr>
            <a:t>全グループの発表　　</a:t>
          </a:r>
          <a:r>
            <a:rPr kumimoji="1" lang="en-US" altLang="ja-JP" sz="1800">
              <a:solidFill>
                <a:schemeClr val="tx1"/>
              </a:solidFill>
              <a:effectLst/>
              <a:latin typeface="+mn-lt"/>
              <a:ea typeface="+mn-ea"/>
              <a:cs typeface="+mn-cs"/>
            </a:rPr>
            <a:t>5</a:t>
          </a:r>
          <a:r>
            <a:rPr kumimoji="1" lang="ja-JP" altLang="ja-JP" sz="1800">
              <a:solidFill>
                <a:schemeClr val="tx1"/>
              </a:solidFill>
              <a:effectLst/>
              <a:latin typeface="+mn-lt"/>
              <a:ea typeface="+mn-ea"/>
              <a:cs typeface="+mn-cs"/>
            </a:rPr>
            <a:t>つの実施案と</a:t>
          </a:r>
          <a:r>
            <a:rPr kumimoji="1" lang="en-US" altLang="ja-JP" sz="1800">
              <a:solidFill>
                <a:schemeClr val="tx1"/>
              </a:solidFill>
              <a:effectLst/>
              <a:latin typeface="+mn-lt"/>
              <a:ea typeface="+mn-ea"/>
              <a:cs typeface="+mn-cs"/>
            </a:rPr>
            <a:t>5</a:t>
          </a:r>
          <a:r>
            <a:rPr kumimoji="1" lang="ja-JP" altLang="ja-JP" sz="1800">
              <a:solidFill>
                <a:schemeClr val="tx1"/>
              </a:solidFill>
              <a:effectLst/>
              <a:latin typeface="+mn-lt"/>
              <a:ea typeface="+mn-ea"/>
              <a:cs typeface="+mn-cs"/>
            </a:rPr>
            <a:t>つを選んだ理由（削減効果など）　　　</a:t>
          </a:r>
          <a:endParaRPr lang="ja-JP" altLang="ja-JP" sz="1800">
            <a:solidFill>
              <a:schemeClr val="tx1"/>
            </a:solidFill>
            <a:effectLst/>
          </a:endParaRPr>
        </a:p>
        <a:p>
          <a:pPr rtl="0" eaLnBrk="1" latinLnBrk="0" hangingPunct="1"/>
          <a:r>
            <a:rPr kumimoji="1" lang="en-US" altLang="ja-JP" sz="1800">
              <a:solidFill>
                <a:schemeClr val="tx1"/>
              </a:solidFill>
              <a:effectLst/>
              <a:latin typeface="+mn-lt"/>
              <a:ea typeface="+mn-ea"/>
              <a:cs typeface="+mn-cs"/>
            </a:rPr>
            <a:t>2024</a:t>
          </a:r>
          <a:r>
            <a:rPr kumimoji="1" lang="ja-JP" altLang="ja-JP" sz="1800">
              <a:solidFill>
                <a:schemeClr val="tx1"/>
              </a:solidFill>
              <a:effectLst/>
              <a:latin typeface="+mn-lt"/>
              <a:ea typeface="+mn-ea"/>
              <a:cs typeface="+mn-cs"/>
            </a:rPr>
            <a:t>年の</a:t>
          </a:r>
          <a:r>
            <a:rPr kumimoji="1" lang="en-US" altLang="ja-JP" sz="1800">
              <a:solidFill>
                <a:schemeClr val="tx1"/>
              </a:solidFill>
              <a:effectLst/>
              <a:latin typeface="+mn-lt"/>
              <a:ea typeface="+mn-ea"/>
              <a:cs typeface="+mn-cs"/>
            </a:rPr>
            <a:t>CO2</a:t>
          </a:r>
          <a:r>
            <a:rPr kumimoji="1" lang="ja-JP" altLang="ja-JP" sz="1800">
              <a:solidFill>
                <a:schemeClr val="tx1"/>
              </a:solidFill>
              <a:effectLst/>
              <a:latin typeface="+mn-lt"/>
              <a:ea typeface="+mn-ea"/>
              <a:cs typeface="+mn-cs"/>
            </a:rPr>
            <a:t>排出量　　　　　　トン　を　</a:t>
          </a:r>
          <a:r>
            <a:rPr kumimoji="1" lang="en-US" altLang="ja-JP" sz="1800">
              <a:solidFill>
                <a:schemeClr val="tx1"/>
              </a:solidFill>
              <a:effectLst/>
              <a:latin typeface="+mn-lt"/>
              <a:ea typeface="+mn-ea"/>
              <a:cs typeface="+mn-cs"/>
            </a:rPr>
            <a:t>203</a:t>
          </a:r>
          <a:r>
            <a:rPr kumimoji="1" lang="ja-JP" altLang="ja-JP" sz="1800">
              <a:solidFill>
                <a:schemeClr val="tx1"/>
              </a:solidFill>
              <a:effectLst/>
              <a:latin typeface="+mn-lt"/>
              <a:ea typeface="+mn-ea"/>
              <a:cs typeface="+mn-cs"/>
            </a:rPr>
            <a:t>年に　　　　　　　トン　に削減するために</a:t>
          </a:r>
          <a:endParaRPr lang="ja-JP" altLang="ja-JP" sz="1800">
            <a:solidFill>
              <a:schemeClr val="tx1"/>
            </a:solidFill>
            <a:effectLst/>
          </a:endParaRPr>
        </a:p>
        <a:p>
          <a:pPr rtl="0" eaLnBrk="1" latinLnBrk="0" hangingPunct="1"/>
          <a:r>
            <a:rPr kumimoji="1" lang="ja-JP" altLang="ja-JP" sz="1800">
              <a:solidFill>
                <a:schemeClr val="tx1"/>
              </a:solidFill>
              <a:effectLst/>
              <a:latin typeface="+mn-lt"/>
              <a:ea typeface="+mn-ea"/>
              <a:cs typeface="+mn-cs"/>
            </a:rPr>
            <a:t>以下の</a:t>
          </a:r>
          <a:r>
            <a:rPr kumimoji="1" lang="en-US" altLang="ja-JP" sz="1800">
              <a:solidFill>
                <a:schemeClr val="tx1"/>
              </a:solidFill>
              <a:effectLst/>
              <a:latin typeface="+mn-lt"/>
              <a:ea typeface="+mn-ea"/>
              <a:cs typeface="+mn-cs"/>
            </a:rPr>
            <a:t>5</a:t>
          </a:r>
          <a:r>
            <a:rPr kumimoji="1" lang="ja-JP" altLang="ja-JP" sz="1800">
              <a:solidFill>
                <a:schemeClr val="tx1"/>
              </a:solidFill>
              <a:effectLst/>
              <a:latin typeface="+mn-lt"/>
              <a:ea typeface="+mn-ea"/>
              <a:cs typeface="+mn-cs"/>
            </a:rPr>
            <a:t>つの活動を行います。</a:t>
          </a:r>
          <a:endParaRPr lang="ja-JP" altLang="ja-JP" sz="1800">
            <a:solidFill>
              <a:schemeClr val="tx1"/>
            </a:solidFill>
            <a:effectLst/>
          </a:endParaRPr>
        </a:p>
        <a:p>
          <a:pPr rtl="0" eaLnBrk="1" latinLnBrk="0" hangingPunct="1"/>
          <a:r>
            <a:rPr kumimoji="1" lang="en-US" altLang="ja-JP" sz="1800">
              <a:solidFill>
                <a:schemeClr val="tx1"/>
              </a:solidFill>
              <a:effectLst/>
              <a:latin typeface="+mn-lt"/>
              <a:ea typeface="+mn-ea"/>
              <a:cs typeface="+mn-cs"/>
            </a:rPr>
            <a:t>1</a:t>
          </a:r>
          <a:r>
            <a:rPr kumimoji="1" lang="ja-JP" altLang="ja-JP" sz="1800">
              <a:solidFill>
                <a:schemeClr val="tx1"/>
              </a:solidFill>
              <a:effectLst/>
              <a:latin typeface="+mn-lt"/>
              <a:ea typeface="+mn-ea"/>
              <a:cs typeface="+mn-cs"/>
            </a:rPr>
            <a:t>．</a:t>
          </a:r>
          <a:endParaRPr lang="ja-JP" altLang="ja-JP" sz="1800">
            <a:solidFill>
              <a:schemeClr val="tx1"/>
            </a:solidFill>
            <a:effectLst/>
          </a:endParaRPr>
        </a:p>
        <a:p>
          <a:pPr rtl="0" eaLnBrk="1" latinLnBrk="0" hangingPunct="1"/>
          <a:r>
            <a:rPr kumimoji="1" lang="en-US" altLang="ja-JP" sz="1800">
              <a:solidFill>
                <a:schemeClr val="tx1"/>
              </a:solidFill>
              <a:effectLst/>
              <a:latin typeface="+mn-lt"/>
              <a:ea typeface="+mn-ea"/>
              <a:cs typeface="+mn-cs"/>
            </a:rPr>
            <a:t>2</a:t>
          </a:r>
          <a:r>
            <a:rPr kumimoji="1" lang="ja-JP" altLang="ja-JP" sz="1800">
              <a:solidFill>
                <a:schemeClr val="tx1"/>
              </a:solidFill>
              <a:effectLst/>
              <a:latin typeface="+mn-lt"/>
              <a:ea typeface="+mn-ea"/>
              <a:cs typeface="+mn-cs"/>
            </a:rPr>
            <a:t>．</a:t>
          </a:r>
          <a:endParaRPr lang="ja-JP" altLang="ja-JP" sz="1800">
            <a:solidFill>
              <a:schemeClr val="tx1"/>
            </a:solidFill>
            <a:effectLst/>
          </a:endParaRPr>
        </a:p>
        <a:p>
          <a:pPr rtl="0" eaLnBrk="1" latinLnBrk="0" hangingPunct="1"/>
          <a:r>
            <a:rPr kumimoji="1" lang="en-US" altLang="ja-JP" sz="1800">
              <a:solidFill>
                <a:schemeClr val="tx1"/>
              </a:solidFill>
              <a:effectLst/>
              <a:latin typeface="+mn-lt"/>
              <a:ea typeface="+mn-ea"/>
              <a:cs typeface="+mn-cs"/>
            </a:rPr>
            <a:t>3</a:t>
          </a:r>
          <a:r>
            <a:rPr kumimoji="1" lang="ja-JP" altLang="ja-JP" sz="1800">
              <a:solidFill>
                <a:schemeClr val="tx1"/>
              </a:solidFill>
              <a:effectLst/>
              <a:latin typeface="+mn-lt"/>
              <a:ea typeface="+mn-ea"/>
              <a:cs typeface="+mn-cs"/>
            </a:rPr>
            <a:t>．</a:t>
          </a:r>
          <a:endParaRPr lang="ja-JP" altLang="ja-JP" sz="1800">
            <a:solidFill>
              <a:schemeClr val="tx1"/>
            </a:solidFill>
            <a:effectLst/>
          </a:endParaRPr>
        </a:p>
        <a:p>
          <a:pPr rtl="0" eaLnBrk="1" latinLnBrk="0" hangingPunct="1"/>
          <a:r>
            <a:rPr kumimoji="1" lang="en-US" altLang="ja-JP" sz="1800">
              <a:solidFill>
                <a:schemeClr val="tx1"/>
              </a:solidFill>
              <a:effectLst/>
              <a:latin typeface="+mn-lt"/>
              <a:ea typeface="+mn-ea"/>
              <a:cs typeface="+mn-cs"/>
            </a:rPr>
            <a:t>4</a:t>
          </a:r>
          <a:r>
            <a:rPr kumimoji="1" lang="ja-JP" altLang="ja-JP" sz="1800">
              <a:solidFill>
                <a:schemeClr val="tx1"/>
              </a:solidFill>
              <a:effectLst/>
              <a:latin typeface="+mn-lt"/>
              <a:ea typeface="+mn-ea"/>
              <a:cs typeface="+mn-cs"/>
            </a:rPr>
            <a:t>．</a:t>
          </a:r>
          <a:endParaRPr lang="ja-JP" altLang="ja-JP" sz="1800">
            <a:solidFill>
              <a:schemeClr val="tx1"/>
            </a:solidFill>
            <a:effectLst/>
          </a:endParaRPr>
        </a:p>
        <a:p>
          <a:pPr rtl="0" eaLnBrk="1" latinLnBrk="0" hangingPunct="1"/>
          <a:r>
            <a:rPr kumimoji="1" lang="en-US" altLang="ja-JP" sz="1800">
              <a:solidFill>
                <a:schemeClr val="tx1"/>
              </a:solidFill>
              <a:effectLst/>
              <a:latin typeface="+mn-lt"/>
              <a:ea typeface="+mn-ea"/>
              <a:cs typeface="+mn-cs"/>
            </a:rPr>
            <a:t>5</a:t>
          </a:r>
          <a:r>
            <a:rPr kumimoji="1" lang="ja-JP" altLang="ja-JP" sz="1800">
              <a:solidFill>
                <a:schemeClr val="tx1"/>
              </a:solidFill>
              <a:effectLst/>
              <a:latin typeface="+mn-lt"/>
              <a:ea typeface="+mn-ea"/>
              <a:cs typeface="+mn-cs"/>
            </a:rPr>
            <a:t>．</a:t>
          </a:r>
          <a:endParaRPr lang="ja-JP" altLang="ja-JP" sz="1800">
            <a:solidFill>
              <a:schemeClr val="tx1"/>
            </a:solidFill>
            <a:effectLst/>
          </a:endParaRPr>
        </a:p>
        <a:p>
          <a:pPr rtl="0" eaLnBrk="1" latinLnBrk="0" hangingPunct="1"/>
          <a:r>
            <a:rPr kumimoji="1" lang="ja-JP" altLang="ja-JP" sz="1800">
              <a:solidFill>
                <a:schemeClr val="tx1"/>
              </a:solidFill>
              <a:effectLst/>
              <a:latin typeface="+mn-lt"/>
              <a:ea typeface="+mn-ea"/>
              <a:cs typeface="+mn-cs"/>
            </a:rPr>
            <a:t>この</a:t>
          </a:r>
          <a:r>
            <a:rPr kumimoji="1" lang="en-US" altLang="ja-JP" sz="1800">
              <a:solidFill>
                <a:schemeClr val="tx1"/>
              </a:solidFill>
              <a:effectLst/>
              <a:latin typeface="+mn-lt"/>
              <a:ea typeface="+mn-ea"/>
              <a:cs typeface="+mn-cs"/>
            </a:rPr>
            <a:t>5</a:t>
          </a:r>
          <a:r>
            <a:rPr kumimoji="1" lang="ja-JP" altLang="ja-JP" sz="1800">
              <a:solidFill>
                <a:schemeClr val="tx1"/>
              </a:solidFill>
              <a:effectLst/>
              <a:latin typeface="+mn-lt"/>
              <a:ea typeface="+mn-ea"/>
              <a:cs typeface="+mn-cs"/>
            </a:rPr>
            <a:t>つを選んだ理由は、</a:t>
          </a:r>
          <a:endParaRPr lang="ja-JP" altLang="ja-JP" sz="1800">
            <a:solidFill>
              <a:schemeClr val="tx1"/>
            </a:solidFill>
            <a:effectLst/>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544286</xdr:colOff>
      <xdr:row>3</xdr:row>
      <xdr:rowOff>73478</xdr:rowOff>
    </xdr:from>
    <xdr:to>
      <xdr:col>13</xdr:col>
      <xdr:colOff>95250</xdr:colOff>
      <xdr:row>13</xdr:row>
      <xdr:rowOff>176893</xdr:rowOff>
    </xdr:to>
    <xdr:graphicFrame macro="">
      <xdr:nvGraphicFramePr>
        <xdr:cNvPr id="2" name="グラフ 1">
          <a:extLst>
            <a:ext uri="{FF2B5EF4-FFF2-40B4-BE49-F238E27FC236}">
              <a16:creationId xmlns:a16="http://schemas.microsoft.com/office/drawing/2014/main" id="{FBF5306A-BD10-7527-90A8-CE527BB466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287109</xdr:colOff>
      <xdr:row>31</xdr:row>
      <xdr:rowOff>160562</xdr:rowOff>
    </xdr:from>
    <xdr:to>
      <xdr:col>13</xdr:col>
      <xdr:colOff>27214</xdr:colOff>
      <xdr:row>42</xdr:row>
      <xdr:rowOff>86591</xdr:rowOff>
    </xdr:to>
    <mc:AlternateContent xmlns:mc="http://schemas.openxmlformats.org/markup-compatibility/2006">
      <mc:Choice xmlns:cx1="http://schemas.microsoft.com/office/drawing/2015/9/8/chartex" Requires="cx1">
        <xdr:graphicFrame macro="">
          <xdr:nvGraphicFramePr>
            <xdr:cNvPr id="4" name="グラフ 3">
              <a:extLst>
                <a:ext uri="{FF2B5EF4-FFF2-40B4-BE49-F238E27FC236}">
                  <a16:creationId xmlns:a16="http://schemas.microsoft.com/office/drawing/2014/main" id="{2279944E-064B-4D3B-AD9C-6BD5FB702AA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4420959" y="8256812"/>
              <a:ext cx="4540705" cy="2631129"/>
            </a:xfrm>
            <a:prstGeom prst="rect">
              <a:avLst/>
            </a:prstGeom>
            <a:solidFill>
              <a:prstClr val="white"/>
            </a:solidFill>
            <a:ln w="1">
              <a:solidFill>
                <a:prstClr val="green"/>
              </a:solidFill>
            </a:ln>
          </xdr:spPr>
          <xdr:txBody>
            <a:bodyPr vertOverflow="clip" horzOverflow="clip"/>
            <a:lstStyle/>
            <a:p>
              <a:r>
                <a:rPr lang="ja-JP" altLang="en-US" sz="1100"/>
                <a:t>この図は、お使いのバージョンの Excel では利用できません。
この図形を編集するか、このブックを異なるファイル形式に保存すると、グラフが恒久的に壊れます。</a:t>
              </a:r>
            </a:p>
          </xdr:txBody>
        </xdr:sp>
      </mc:Fallback>
    </mc:AlternateContent>
    <xdr:clientData/>
  </xdr:twoCellAnchor>
  <xdr:twoCellAnchor>
    <xdr:from>
      <xdr:col>6</xdr:col>
      <xdr:colOff>265338</xdr:colOff>
      <xdr:row>14</xdr:row>
      <xdr:rowOff>118378</xdr:rowOff>
    </xdr:from>
    <xdr:to>
      <xdr:col>13</xdr:col>
      <xdr:colOff>74838</xdr:colOff>
      <xdr:row>24</xdr:row>
      <xdr:rowOff>176891</xdr:rowOff>
    </xdr:to>
    <xdr:graphicFrame macro="">
      <xdr:nvGraphicFramePr>
        <xdr:cNvPr id="5" name="グラフ 4">
          <a:extLst>
            <a:ext uri="{FF2B5EF4-FFF2-40B4-BE49-F238E27FC236}">
              <a16:creationId xmlns:a16="http://schemas.microsoft.com/office/drawing/2014/main" id="{F670B72A-4C40-A4BD-31F7-519BFAF325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sokenmakaru/Desktop/Tokyo-nas/job/2004/&#29872;&#22659;&#12464;&#12523;&#12540;&#12503;/049067&#38263;&#37326;&#24066;ESCO/&#30465;&#12456;&#12493;&#12523;&#12462;&#12540;&#35386;&#26029;/&#21338;&#29289;&#39208;/161201&#21338;&#29289;&#39208;&#30465;&#12456;&#12493;&#35386;&#26029;&#26360;hira.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docs.live.net/Users/yoshito/AppData/Local/Temp/Temp1_H29&#29872;&#22659;&#30465;&#21066;&#28187;&#12509;&#12486;&#12531;&#12471;&#12515;&#12523;%20&#30465;&#12456;&#12493;&#35386;&#26029;&#36039;&#26009;&#65288;Ver.1.8).zip/&#9734;&#12497;&#12521;&#12487;&#12451;&#12399;&#12427;&#12415;&#12363;&#12435;H29(&#21066;&#28187;&#12509;&#12486;&#12531;&#12471;&#12515;&#12523;&#35386;&#26029;&#12456;&#12463;&#12475;&#12523;)_co2potential_kekkahoukokusho%20-2017.11.11.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fujisaki\Desktop\&#20250;&#31038;&#38306;&#20418;\&#24773;&#22577;&#21454;&#38598;\&#30003;&#36796;&#26360;&#21442;&#32771;\shindan_factory_v19a.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12487;&#12473;&#12463;&#12488;&#12483;&#12503;\&#35386;&#26029;&#32080;&#26524;&#22577;&#21578;&#26360;&#30906;&#35469;\H30&#24180;&#24230;CO2&#21066;&#28187;&#12509;&#12486;&#12531;&#12471;&#12515;&#12523;&#35386;&#26029;&#32080;&#26524;&#22577;&#21578;&#26360;&#65288;&#29987;&#26989;&#29992;&#35352;&#20837;&#20363;&#65289;&#12475;&#12511;&#12490;&#12540;&#29992;180806.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kanto.meti.go.jp/seisaku/shoene/data/201304_kojyo_too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fujisaki\Dropbox%20(&#26666;&#24335;&#20250;&#31038;&#30693;&#35672;&#32076;&#21942;&#30740;&#31350;&#25152;)\pub-common\2020(R2&#24180;&#24230;)\2020(R2)&#24180;&#24230;_&#26989;&#21209;&#12501;&#12457;&#12523;&#12480;\&#12304;&#31070;&#22856;&#24029;&#30476;&#12305;&#20013;&#23567;&#35215;&#27169;&#20107;&#26989;&#32773;&#12395;&#20418;&#12427;&#30465;&#12456;&#12493;&#35386;&#26029;\3.&#35386;&#26029;\07.%20&#20280;&#20809;&#20889;&#30495;&#12469;&#12540;&#12499;&#12473;&#26666;&#24335;&#20250;&#31038;\&#20280;&#20809;&#20889;&#30495;&#12469;&#12540;&#12499;&#12473;&#26666;&#24335;&#20250;&#31038;&#27096;_&#12456;&#12493;&#12523;&#12462;&#12540;&#12487;&#12540;&#12479;&#38598;&#35336;_&#31070;&#22856;&#24029;.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24-274_&#12394;&#12366;&#12373;&#21644;&#27005;&#33489;_&#35386;&#26029;&#22577;&#21578;&#26360;.doc%20&#12398;%20&#12527;&#12540;&#12463;&#12471;&#12540;&#12488;"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sakat\Dropbox\&#36215;&#26989;\&#9312;&#35386;&#26029;&#22763;&#27963;&#21205;\TKK&#27963;&#21205;\&#30465;&#12456;&#12493;&#12450;&#12489;&#12496;&#12452;&#12470;&#12540;&#27966;&#36963;&#21046;&#24230;\&#30465;&#12456;&#12493;&#20107;&#26989;&#24540;&#21215;&#30003;&#35531;&#26360;\&#12518;&#12491;&#12458;&#12531;&#12510;&#12471;&#12490;&#12522;&#12540;&#22577;&#21578;&#26360;\&#23436;p2513&#22577;&#21578;&#26360;B663.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d.docs.live.net/83a75692ec8a649a/82_&#30465;&#12456;&#12493;&#12477;&#12522;&#12517;&#12540;&#12471;&#12519;&#12531;/2017&#24180;&#24230;/3_&#21315;&#33865;&#30476;/&#21315;&#33865;&#30476;&#25991;&#21270;&#20250;&#39208;/&#20844;&#21215;&#35201;&#38936;&#12539;&#20132;&#20184;&#35215;&#31243;/&#24540;&#21215;&#27096;&#24335;&#65298;&#21029;&#28155;_&#20108;&#37240;&#21270;&#28845;&#32032;&#25490;&#20986;&#37327;&#35336;&#31639;&#26360;&#65288;&#21463;&#35386;&#20107;&#26989;&#25152;&#6528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LOCAL-SRV1\VegliaUsers\Documents%20and%20Settings\8675\My%20Documents\&#26989;&#21209;&#31649;&#29702;\PMS\2006\2006&#25104;&#26524;&#30446;&#27161;&#23455;&#26045;&#35336;&#30011;&#26360;YAG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sokenmakaru/Desktop/TOKYO-NAS/job/&#20849;&#26377;/&#22823;&#20869;&#20316;&#26989;&#12505;&#12540;&#12473;/&#38263;&#37326;&#24066;/&#12375;&#12394;&#12398;&#12365;/161123&#12375;&#12394;&#12398;&#12365;&#30465;&#12456;&#12493;&#35386;&#26029;&#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as-master\&#20849;&#26377;\&#9679;EA21&#20849;&#36890;\2015&#24180;&#24230;&#12288;&#29872;&#22659;&#30465;Eco-CRIP\00&#23455;&#26045;&#35201;&#38936;&#31561;\&#22577;&#21578;&#27096;&#24335;&#65288;H27&#65289;A-2-1_&#20107;&#26989;&#32773;CO2&#25490;&#20986;&#21450;&#12403;&#21066;&#28187;&#37327;&#31561;&#65288;Eco-CRIP&#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Documents%20and%20Settings/panasonic-denko/&#12487;&#12473;&#12463;&#12488;&#12483;&#12503;/&#27005;&#22826;&#37070;&#29992;&#65289;&#12510;&#12463;&#12525;/&#27005;&#22826;&#37070;&#12373;&#12435;2011/&#21942;&#26989;&#25152;&#29992;_&#24115;&#31080;&#39006;/&#27005;&#22826;&#37070;&#12373;&#12435;2008_socio/&#27005;&#22826;&#37070;&#12373;&#12435;2008_socio/&#21942;&#26989;&#25152;&#27096;_ooi&#20462;&#27491;/&#65319;&#34920;&#31034;TARO&#26032;&#35211;&#31309;(&#21942;)ver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Documents%20and%20Settings/mitsuo_tomoyori.HIBIYA/&#12487;&#12473;&#12463;&#12488;&#12483;&#12503;/H18/LB&#35386;&#26029;&#26360;&#38306;&#36899;&#12501;&#12449;&#12452;&#12523;/&#27996;&#26494;&#35386;&#26029;&#26360;/&#27996;&#26494;&#24066;&#24193;&#33294;&#35386;&#26029;&#26360;06053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27996;&#26494;&#24066;/&#12463;&#12522;&#12456;&#12540;&#12488;/&#12463;&#12522;&#12456;&#12452;&#12488;&#30465;&#12456;&#12493;&#35386;&#2602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20Documents%20and%20Settings%20&#38272;&#39340;%20&#12487;&#12473;&#12463;&#12488;&#12483;&#12503;%20omata%20Dropbox%2002_&#30465;&#12456;&#12493;&#26696;&#20214;%2050_&#12463;&#12540;&#12523;&#12493;&#12483;&#12488;&#26481;&#20140;%20H.24&#24180;&#24230;&#35386;&#26029;%2020120806_116_&#12464;&#12523;&#12540;&#12503;&#12507;&#12540;&#12512;&#12356;&#12369;&#12406;&#12367;&#12429;&#12398;&#23478;%2024-116_&#12464;&#12523;&#12540;&#12503;&#12507;&#12540;&#12512;&#12356;&#12369;&#12406;&#12367;&#12429;&#12398;&#23478;_&#35386;&#26029;&#22577;&#21578;&#26360;.doc%20&#12398;%20&#12527;&#12540;&#12463;&#12471;&#12540;&#165;"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d.docs.live.net/83a75692ec8a649a/82_&#30465;&#12456;&#12493;&#12477;&#12522;&#12517;&#12540;&#12471;&#12519;&#12531;/2017&#24180;&#24230;/3_&#21315;&#33865;&#30476;/&#21315;&#33865;&#30476;&#25991;&#21270;&#20250;&#39208;/&#9734;&#9734;&#23567;&#23798;&#23627;&#20083;&#26989;&#35069;&#33747;&#12849;%20&#29872;&#22659;&#30465;&#21066;&#28187;&#12509;&#12486;&#12531;&#12471;&#12515;&#12523;%20&#35386;&#26029;&#32080;&#26524;&#22577;&#21578;&#26360;%20&#27161;&#28310;&#27096;&#24335;_20140719%20-%20&#12467;&#12500;&#1254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ninas01.uninas.mew.co.jp\un1134s\Users\4054500\Desktop\&#25552;&#26696;&#26360;&#26360;&#24335;\&#12304;&#25552;&#26696;&#26360;&#12305;&#21407;&#3202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条件"/>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１"/>
      <sheetName val="２"/>
      <sheetName val="３(産業)"/>
      <sheetName val="３(業務)"/>
      <sheetName val="４"/>
      <sheetName val="５"/>
      <sheetName val="６"/>
      <sheetName val="7"/>
      <sheetName val="8.1"/>
      <sheetName val="Ⅱ8.1 別紙(設定温度の緩和） "/>
      <sheetName val="8.2"/>
      <sheetName val="Ⅱ8.2 別紙(フィンコイル洗浄）"/>
      <sheetName val="8.3"/>
      <sheetName val="Ⅱ8.3 別紙(EHP更新)"/>
      <sheetName val="8.4 "/>
      <sheetName val="Ⅱ8.4 別紙(自販機)"/>
      <sheetName val="8.5 "/>
      <sheetName val="Ⅱ8.5 別紙(HfをLEDへ）"/>
      <sheetName val="8.6 "/>
      <sheetName val="Ⅱ8.6 別紙(外灯をLEDへ)"/>
      <sheetName val="8.7 "/>
      <sheetName val="Ⅱ8.7別紙(FHPをLEDへ）"/>
      <sheetName val="8.8"/>
      <sheetName val="Ⅱ8.8 別紙(ダウンライトをLEDへ)"/>
      <sheetName val="9.1"/>
      <sheetName val="10"/>
      <sheetName val="11(産業)"/>
      <sheetName val="11(業務)"/>
      <sheetName val="12チェックリスト"/>
      <sheetName val="対策メニュー(産業)"/>
      <sheetName val="対策メニュー(業務)"/>
    </sheetNames>
    <sheetDataSet>
      <sheetData sheetId="0"/>
      <sheetData sheetId="1">
        <row r="45">
          <cell r="AG45" t="str">
            <v>必須 (選択）</v>
          </cell>
        </row>
        <row r="46">
          <cell r="AG46" t="str">
            <v>00　産業部門の本社や事務所等</v>
          </cell>
        </row>
        <row r="47">
          <cell r="AG47" t="str">
            <v>01　農業</v>
          </cell>
        </row>
        <row r="48">
          <cell r="AG48" t="str">
            <v>02　林業</v>
          </cell>
        </row>
        <row r="49">
          <cell r="AG49" t="str">
            <v>03　漁業</v>
          </cell>
        </row>
        <row r="50">
          <cell r="AG50" t="str">
            <v>04　水産養殖業</v>
          </cell>
        </row>
        <row r="51">
          <cell r="AG51" t="str">
            <v>05　鉱業、採石業、砂利採取業</v>
          </cell>
        </row>
        <row r="52">
          <cell r="AG52" t="str">
            <v>06　総合工事業</v>
          </cell>
        </row>
        <row r="53">
          <cell r="AG53" t="str">
            <v>07　職別工事業（設備工事業を除く）</v>
          </cell>
        </row>
        <row r="54">
          <cell r="AG54" t="str">
            <v>08　設備工事業</v>
          </cell>
        </row>
        <row r="55">
          <cell r="AG55" t="str">
            <v>09　食料品製造業</v>
          </cell>
        </row>
        <row r="56">
          <cell r="AG56" t="str">
            <v>10　飲料・たばこ・飼料製造業</v>
          </cell>
        </row>
        <row r="57">
          <cell r="AG57" t="str">
            <v>11　繊維工業</v>
          </cell>
        </row>
        <row r="58">
          <cell r="AG58" t="str">
            <v>12　木材・木製品製造業（家具を除く）</v>
          </cell>
        </row>
        <row r="59">
          <cell r="AG59" t="str">
            <v>13　家具・装備品製造業</v>
          </cell>
        </row>
        <row r="60">
          <cell r="AG60" t="str">
            <v>14　パルプ・紙・紙加工品製造業</v>
          </cell>
        </row>
        <row r="61">
          <cell r="AG61" t="str">
            <v>15　印刷・同関連業</v>
          </cell>
        </row>
        <row r="62">
          <cell r="AG62" t="str">
            <v>16　化学工業（大規模コンビナートを除く）</v>
          </cell>
        </row>
        <row r="63">
          <cell r="AG63" t="str">
            <v>17　石油製品・石炭製品製造業</v>
          </cell>
        </row>
        <row r="64">
          <cell r="AG64" t="str">
            <v>18　プラスチック製品製造業</v>
          </cell>
        </row>
        <row r="65">
          <cell r="AG65" t="str">
            <v>19　ゴム製品製造業</v>
          </cell>
        </row>
        <row r="66">
          <cell r="AG66" t="str">
            <v>20　なめし革・同製品・毛皮製造業</v>
          </cell>
        </row>
        <row r="67">
          <cell r="AG67" t="str">
            <v>21　窯業・土石製品製造業</v>
          </cell>
        </row>
        <row r="68">
          <cell r="AG68" t="str">
            <v>22　鉄鋼業（粗鋼生産を除く）</v>
          </cell>
        </row>
        <row r="69">
          <cell r="AG69" t="str">
            <v>23　非鉄金属製造業</v>
          </cell>
        </row>
        <row r="70">
          <cell r="AG70" t="str">
            <v>24　金属製品製造業</v>
          </cell>
        </row>
        <row r="71">
          <cell r="AG71" t="str">
            <v>25　はん用機械器具製造業</v>
          </cell>
        </row>
        <row r="72">
          <cell r="AG72" t="str">
            <v>26　生産用機械器具製造業</v>
          </cell>
        </row>
        <row r="73">
          <cell r="AG73" t="str">
            <v>27　業務用機械器具製造業</v>
          </cell>
        </row>
        <row r="74">
          <cell r="AG74" t="str">
            <v>28　電子部品・デバイス・電子回路製造業</v>
          </cell>
        </row>
        <row r="75">
          <cell r="AG75" t="str">
            <v>29　電気機械器具製造業</v>
          </cell>
        </row>
        <row r="76">
          <cell r="AG76" t="str">
            <v>30　情報通信機械器具製造業</v>
          </cell>
        </row>
        <row r="77">
          <cell r="AG77" t="str">
            <v>31　輸送用機械器具製造業</v>
          </cell>
        </row>
        <row r="78">
          <cell r="AG78" t="str">
            <v>32　その他の製造業</v>
          </cell>
        </row>
        <row r="79">
          <cell r="AG79" t="str">
            <v>33　電気業</v>
          </cell>
        </row>
        <row r="80">
          <cell r="AG80" t="str">
            <v>34　ガス業</v>
          </cell>
        </row>
        <row r="81">
          <cell r="AG81" t="str">
            <v>35　熱供給業</v>
          </cell>
        </row>
        <row r="82">
          <cell r="AG82" t="str">
            <v>36　水道業</v>
          </cell>
        </row>
        <row r="83">
          <cell r="AG83" t="str">
            <v>37　通信業</v>
          </cell>
        </row>
        <row r="84">
          <cell r="AG84" t="str">
            <v>38　放送業</v>
          </cell>
        </row>
        <row r="85">
          <cell r="AG85" t="str">
            <v>39　情報サービス業（データセンター含む）</v>
          </cell>
        </row>
        <row r="86">
          <cell r="AG86" t="str">
            <v>40　インターネット付随サービス業</v>
          </cell>
        </row>
        <row r="87">
          <cell r="AG87" t="str">
            <v>41　映像・音声・文字情報制作業</v>
          </cell>
        </row>
        <row r="88">
          <cell r="AG88" t="str">
            <v>42　鉄道業（移動体を除く）</v>
          </cell>
        </row>
        <row r="89">
          <cell r="AG89" t="str">
            <v>43　道路旅客運送業（移動体を除く）</v>
          </cell>
        </row>
        <row r="90">
          <cell r="AG90" t="str">
            <v>44　道路貨物運送業（移動体を除く）</v>
          </cell>
        </row>
        <row r="91">
          <cell r="AG91" t="str">
            <v>45　水運業（移動体を除く）</v>
          </cell>
        </row>
        <row r="92">
          <cell r="AG92" t="str">
            <v>46　航空運輸業（移動体を除く）</v>
          </cell>
        </row>
        <row r="93">
          <cell r="AG93" t="str">
            <v>47　倉庫業</v>
          </cell>
        </row>
        <row r="94">
          <cell r="AG94" t="str">
            <v>48　運輸に附帯するサービス業</v>
          </cell>
        </row>
        <row r="95">
          <cell r="AG95" t="str">
            <v>49　郵便業（信書便事業を含む）</v>
          </cell>
        </row>
        <row r="96">
          <cell r="AG96" t="str">
            <v>50　各種商品卸売業</v>
          </cell>
        </row>
        <row r="97">
          <cell r="AG97" t="str">
            <v>51　繊維・衣服等卸売業</v>
          </cell>
        </row>
        <row r="98">
          <cell r="AG98" t="str">
            <v>52　飲食料品卸売業</v>
          </cell>
        </row>
        <row r="99">
          <cell r="AG99" t="str">
            <v>53　建築材料、鉱物、金属材料等卸売業</v>
          </cell>
        </row>
        <row r="100">
          <cell r="AG100" t="str">
            <v>54　機械器具卸売業</v>
          </cell>
        </row>
        <row r="101">
          <cell r="AG101" t="str">
            <v>55　その他卸売業</v>
          </cell>
        </row>
        <row r="102">
          <cell r="AG102" t="str">
            <v>56　各種商品小売業</v>
          </cell>
        </row>
        <row r="103">
          <cell r="AG103" t="str">
            <v>57　織物・衣服・身の回り品小売業</v>
          </cell>
        </row>
        <row r="104">
          <cell r="AG104" t="str">
            <v>58　飲食料品小売業</v>
          </cell>
        </row>
        <row r="105">
          <cell r="AG105" t="str">
            <v>59　機械器具小売業</v>
          </cell>
        </row>
        <row r="106">
          <cell r="AG106" t="str">
            <v>60　その他小売業</v>
          </cell>
        </row>
        <row r="107">
          <cell r="AG107" t="str">
            <v>61　無店舗小売業</v>
          </cell>
        </row>
        <row r="108">
          <cell r="AG108" t="str">
            <v>62　銀行業</v>
          </cell>
        </row>
        <row r="109">
          <cell r="AG109" t="str">
            <v>63　協同組織金融業</v>
          </cell>
        </row>
        <row r="110">
          <cell r="AG110" t="str">
            <v>64　貸金業、クレジットカード業等非預金信用機関</v>
          </cell>
        </row>
        <row r="111">
          <cell r="AG111" t="str">
            <v>65　金融商品取引業、商品先物取引業</v>
          </cell>
        </row>
        <row r="112">
          <cell r="AG112" t="str">
            <v>66　補助的金融業等</v>
          </cell>
        </row>
        <row r="113">
          <cell r="AG113" t="str">
            <v>67　保険業（保険媒介代理業、保険サービス業を含む）</v>
          </cell>
        </row>
        <row r="114">
          <cell r="AG114" t="str">
            <v>68　不動産取引業</v>
          </cell>
        </row>
        <row r="115">
          <cell r="AG115" t="str">
            <v>69　不動産賃貸業・管理業</v>
          </cell>
        </row>
        <row r="116">
          <cell r="AG116" t="str">
            <v>70　物品賃貸業</v>
          </cell>
        </row>
        <row r="117">
          <cell r="AG117" t="str">
            <v>71　学術・開発研究機関（大学含む）</v>
          </cell>
        </row>
        <row r="118">
          <cell r="AG118" t="str">
            <v>72　専門サービス業（他に分類されないもの）</v>
          </cell>
        </row>
        <row r="119">
          <cell r="AG119" t="str">
            <v>73　広告業</v>
          </cell>
        </row>
        <row r="120">
          <cell r="AG120" t="str">
            <v>74　技術サービス業（他に分類されないもの）</v>
          </cell>
        </row>
        <row r="121">
          <cell r="AG121" t="str">
            <v>75　宿泊業</v>
          </cell>
        </row>
        <row r="122">
          <cell r="AG122" t="str">
            <v>76　飲食店</v>
          </cell>
        </row>
        <row r="123">
          <cell r="AG123" t="str">
            <v>77　持ち帰り・配達飲食サービス業</v>
          </cell>
        </row>
        <row r="124">
          <cell r="AG124" t="str">
            <v>78　洗濯・理容・美容・浴場業</v>
          </cell>
        </row>
        <row r="125">
          <cell r="AG125" t="str">
            <v>79　その他の生活関連サービス業</v>
          </cell>
        </row>
        <row r="126">
          <cell r="AG126" t="str">
            <v>80　娯楽業</v>
          </cell>
        </row>
        <row r="127">
          <cell r="AG127" t="str">
            <v>81　学校教育（小、中、高、等）</v>
          </cell>
        </row>
        <row r="128">
          <cell r="AG128" t="str">
            <v>82　その他の教育、学習支援業</v>
          </cell>
        </row>
        <row r="129">
          <cell r="AG129" t="str">
            <v>83　医療業</v>
          </cell>
        </row>
        <row r="130">
          <cell r="AG130" t="str">
            <v>84　保健衛生</v>
          </cell>
        </row>
        <row r="131">
          <cell r="AG131" t="str">
            <v>85　社会保険・社会福祉・介護事業</v>
          </cell>
        </row>
        <row r="132">
          <cell r="AG132" t="str">
            <v>86　郵便局</v>
          </cell>
        </row>
        <row r="133">
          <cell r="AG133" t="str">
            <v>87　協同組合（他に分類されないもの）</v>
          </cell>
        </row>
        <row r="134">
          <cell r="AG134" t="str">
            <v>88　廃棄物処理業</v>
          </cell>
        </row>
        <row r="135">
          <cell r="AG135" t="str">
            <v>89　自動車整備業</v>
          </cell>
        </row>
        <row r="136">
          <cell r="AG136" t="str">
            <v>90　機械等修理業</v>
          </cell>
        </row>
        <row r="137">
          <cell r="AG137" t="str">
            <v>91　職業紹介・労働者派遣業</v>
          </cell>
        </row>
        <row r="138">
          <cell r="AG138" t="str">
            <v>92　その他の事業サービス業</v>
          </cell>
        </row>
        <row r="139">
          <cell r="AG139" t="str">
            <v>93　政治・経済・文化団体</v>
          </cell>
        </row>
        <row r="140">
          <cell r="AG140" t="str">
            <v>94　宗教</v>
          </cell>
        </row>
        <row r="141">
          <cell r="AG141" t="str">
            <v>95　その他サービス業</v>
          </cell>
        </row>
        <row r="142">
          <cell r="AG142" t="str">
            <v>96　外国公務</v>
          </cell>
        </row>
        <row r="143">
          <cell r="AG143" t="str">
            <v>97　国家公務</v>
          </cell>
        </row>
        <row r="144">
          <cell r="AG144" t="str">
            <v>98　地方公務</v>
          </cell>
        </row>
        <row r="145">
          <cell r="AG145" t="str">
            <v>99　分類不能の産業</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
      <sheetName val="6"/>
      <sheetName val="資料"/>
    </sheetNames>
    <sheetDataSet>
      <sheetData sheetId="0"/>
      <sheetData sheetId="1"/>
      <sheetData sheetId="2"/>
      <sheetData sheetId="3"/>
      <sheetData sheetId="4"/>
      <sheetData sheetId="5"/>
      <sheetData sheetId="6">
        <row r="7">
          <cell r="AN7" t="str">
            <v>01 農業</v>
          </cell>
        </row>
        <row r="8">
          <cell r="AN8" t="str">
            <v>05 鉱業，採石業，砂利採取業</v>
          </cell>
        </row>
        <row r="9">
          <cell r="AN9" t="str">
            <v>09 食料品製造業</v>
          </cell>
        </row>
        <row r="10">
          <cell r="AN10" t="str">
            <v>10 飲料・たばこ・飼料製造業</v>
          </cell>
        </row>
        <row r="11">
          <cell r="AN11" t="str">
            <v>11 繊維工業</v>
          </cell>
        </row>
        <row r="12">
          <cell r="AN12" t="str">
            <v>12 木材・木製品製造業（家具を除く）</v>
          </cell>
        </row>
        <row r="13">
          <cell r="AN13" t="str">
            <v>13 家具・装備品製造業</v>
          </cell>
        </row>
        <row r="14">
          <cell r="AN14" t="str">
            <v>14 パルプ・紙・紙加工品製造業</v>
          </cell>
        </row>
        <row r="15">
          <cell r="AN15" t="str">
            <v>15 印刷・同関連業</v>
          </cell>
        </row>
        <row r="16">
          <cell r="AN16" t="str">
            <v>16 化学工業</v>
          </cell>
        </row>
        <row r="17">
          <cell r="AN17" t="str">
            <v>17 石油製品・石炭製品製造業</v>
          </cell>
        </row>
        <row r="18">
          <cell r="AN18" t="str">
            <v>18 プラスチック製品製造業</v>
          </cell>
        </row>
        <row r="19">
          <cell r="AN19" t="str">
            <v>19 ゴム製品製造業</v>
          </cell>
        </row>
        <row r="20">
          <cell r="AN20" t="str">
            <v>20 なめし革・同製品・毛皮製造業</v>
          </cell>
        </row>
        <row r="21">
          <cell r="AN21" t="str">
            <v>21 窯業・土石製品製造業</v>
          </cell>
        </row>
        <row r="22">
          <cell r="AN22" t="str">
            <v>22 鉄鋼業</v>
          </cell>
        </row>
        <row r="23">
          <cell r="AN23" t="str">
            <v>23 非鉄金属製造業</v>
          </cell>
        </row>
        <row r="24">
          <cell r="AN24" t="str">
            <v>24 金属製品製造業</v>
          </cell>
        </row>
        <row r="25">
          <cell r="AN25" t="str">
            <v>25 はん用機械器具製造業</v>
          </cell>
        </row>
        <row r="26">
          <cell r="AN26" t="str">
            <v>26 生産用機械器具製造業</v>
          </cell>
        </row>
        <row r="27">
          <cell r="AN27" t="str">
            <v>27 業務用機械器具製造業</v>
          </cell>
        </row>
        <row r="28">
          <cell r="AN28" t="str">
            <v>28 電子部品・デバイス・電子回路製造業</v>
          </cell>
        </row>
        <row r="29">
          <cell r="AN29" t="str">
            <v>29 電気機械器具製造業</v>
          </cell>
        </row>
        <row r="30">
          <cell r="AN30" t="str">
            <v>30 情報通信機械器具製造業</v>
          </cell>
        </row>
        <row r="31">
          <cell r="AN31" t="str">
            <v>31 輸送用機械器具製造業</v>
          </cell>
        </row>
        <row r="32">
          <cell r="AN32" t="str">
            <v>32 その他の製造業</v>
          </cell>
        </row>
        <row r="33">
          <cell r="AN33" t="str">
            <v>33 電気業</v>
          </cell>
        </row>
        <row r="34">
          <cell r="AN34" t="str">
            <v>34 ガス業</v>
          </cell>
        </row>
        <row r="35">
          <cell r="AN35" t="str">
            <v>35 熱供給業</v>
          </cell>
        </row>
        <row r="36">
          <cell r="AN36" t="str">
            <v>36 水道業</v>
          </cell>
        </row>
        <row r="37">
          <cell r="AN37" t="str">
            <v>78 洗濯・理容･美容･浴場業</v>
          </cell>
        </row>
        <row r="38">
          <cell r="AN38" t="str">
            <v>88 廃棄物処理業</v>
          </cell>
        </row>
        <row r="39">
          <cell r="AN39" t="str">
            <v>89 自動車整備業</v>
          </cell>
        </row>
        <row r="40">
          <cell r="AN40" t="str">
            <v>その他</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1"/>
      <sheetName val="2（産業）"/>
      <sheetName val="2（業務）"/>
      <sheetName val="3-1"/>
      <sheetName val="3-2"/>
      <sheetName val="4"/>
      <sheetName val="5"/>
      <sheetName val="A1, A2"/>
      <sheetName val="A3(1)"/>
      <sheetName val="A3(2)"/>
      <sheetName val="B1"/>
      <sheetName val="B1別紙"/>
      <sheetName val="B2"/>
      <sheetName val="B2別紙"/>
      <sheetName val="B3"/>
      <sheetName val="B3別紙"/>
      <sheetName val="B4"/>
      <sheetName val="B4別紙"/>
      <sheetName val="B5"/>
      <sheetName val="B5別紙"/>
      <sheetName val="B6"/>
      <sheetName val="B6別紙 "/>
      <sheetName val="B7"/>
      <sheetName val="B7別紙 "/>
      <sheetName val="B8"/>
      <sheetName val="B8別紙"/>
      <sheetName val="資料C"/>
      <sheetName val="【参考】対策メニューリスト"/>
      <sheetName val="H30提案状況等一覧表"/>
      <sheetName val="対策メニュー【実施状況】一覧表（産業）"/>
      <sheetName val="対策メニュー【実施状況】一覧表（業務）"/>
      <sheetName val="【作業用シート】産業部門用メニュー"/>
      <sheetName val="【作業用シート】業務部門用メニュー"/>
      <sheetName val="H28年度・H29年度用排出係数 (50音順)"/>
      <sheetName val="【H29】エネルギー実排出係数（8.1シートより）"/>
      <sheetName val="年度別エネルギー別使用量推移"/>
    </sheetNames>
    <sheetDataSet>
      <sheetData sheetId="0">
        <row r="82">
          <cell r="FS82" t="str">
            <v>必須 (選択）</v>
          </cell>
        </row>
      </sheetData>
      <sheetData sheetId="1"/>
      <sheetData sheetId="2"/>
      <sheetData sheetId="3"/>
      <sheetData sheetId="4">
        <row r="13">
          <cell r="EK13">
            <v>0</v>
          </cell>
        </row>
      </sheetData>
      <sheetData sheetId="5"/>
      <sheetData sheetId="6"/>
      <sheetData sheetId="7"/>
      <sheetData sheetId="8"/>
      <sheetData sheetId="9"/>
      <sheetData sheetId="10"/>
      <sheetData sheetId="11">
        <row r="146">
          <cell r="GX146" t="str">
            <v>産業</v>
          </cell>
        </row>
        <row r="147">
          <cell r="GX147" t="str">
            <v>業務</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3">
          <cell r="DK3" t="str">
            <v>社名</v>
          </cell>
        </row>
      </sheetData>
      <sheetData sheetId="30"/>
      <sheetData sheetId="31"/>
      <sheetData sheetId="32"/>
      <sheetData sheetId="33"/>
      <sheetData sheetId="34">
        <row r="15">
          <cell r="C15">
            <v>0</v>
          </cell>
        </row>
      </sheetData>
      <sheetData sheetId="35"/>
      <sheetData sheetId="3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STEP0(マクロを有効に)"/>
      <sheetName val="STEP１（第１入力頁）"/>
      <sheetName val="STEP２（第２入力頁）"/>
      <sheetName val="STEP３（印刷メニュー頁）"/>
      <sheetName val="係数"/>
      <sheetName val="CO2計算"/>
      <sheetName val="sheet1"/>
    </sheetNames>
    <sheetDataSet>
      <sheetData sheetId="0"/>
      <sheetData sheetId="1"/>
      <sheetData sheetId="2"/>
      <sheetData sheetId="3"/>
      <sheetData sheetId="4"/>
      <sheetData sheetId="5">
        <row r="12">
          <cell r="D12" t="str">
            <v>原油(コンデンセートを除く。)</v>
          </cell>
          <cell r="E12">
            <v>38.200000000000003</v>
          </cell>
          <cell r="F12" t="str">
            <v>GＪ/ｋｌ</v>
          </cell>
          <cell r="G12">
            <v>1.8700000000000001E-2</v>
          </cell>
          <cell r="H12" t="str">
            <v>tC/GJ</v>
          </cell>
        </row>
        <row r="13">
          <cell r="D13" t="str">
            <v>原油のうちコンデンセート(NGL)</v>
          </cell>
          <cell r="E13">
            <v>35.299999999999997</v>
          </cell>
          <cell r="F13" t="str">
            <v>GＪ/ｋｌ</v>
          </cell>
          <cell r="G13">
            <v>1.84E-2</v>
          </cell>
          <cell r="H13" t="str">
            <v>tC/GJ</v>
          </cell>
        </row>
        <row r="14">
          <cell r="D14" t="str">
            <v>揮発油</v>
          </cell>
          <cell r="E14">
            <v>34.6</v>
          </cell>
          <cell r="F14" t="str">
            <v>GＪ/ｋｌ</v>
          </cell>
          <cell r="G14">
            <v>1.83E-2</v>
          </cell>
          <cell r="H14" t="str">
            <v>tC/GJ</v>
          </cell>
        </row>
        <row r="15">
          <cell r="D15" t="str">
            <v>ナフサ</v>
          </cell>
          <cell r="E15">
            <v>33.6</v>
          </cell>
          <cell r="F15" t="str">
            <v>GＪ/ｋｌ</v>
          </cell>
          <cell r="G15">
            <v>1.8200000000000001E-2</v>
          </cell>
          <cell r="H15" t="str">
            <v>tC/GJ</v>
          </cell>
        </row>
        <row r="16">
          <cell r="D16" t="str">
            <v>灯油</v>
          </cell>
          <cell r="E16">
            <v>36.700000000000003</v>
          </cell>
          <cell r="F16" t="str">
            <v>GＪ/ｋｌ</v>
          </cell>
          <cell r="G16">
            <v>1.8499999999999999E-2</v>
          </cell>
          <cell r="H16" t="str">
            <v>tC/GJ</v>
          </cell>
        </row>
        <row r="17">
          <cell r="D17" t="str">
            <v>軽油</v>
          </cell>
          <cell r="E17">
            <v>37.700000000000003</v>
          </cell>
          <cell r="F17" t="str">
            <v>GＪ/ｋｌ</v>
          </cell>
          <cell r="G17">
            <v>1.8700000000000001E-2</v>
          </cell>
          <cell r="H17" t="str">
            <v>tC/GJ</v>
          </cell>
        </row>
        <row r="18">
          <cell r="D18" t="str">
            <v>Ａ重油</v>
          </cell>
          <cell r="E18">
            <v>39.1</v>
          </cell>
          <cell r="F18" t="str">
            <v>GＪ/ｋｌ</v>
          </cell>
          <cell r="G18">
            <v>1.89E-2</v>
          </cell>
          <cell r="H18" t="str">
            <v>tC/GJ</v>
          </cell>
        </row>
        <row r="19">
          <cell r="D19" t="str">
            <v>Ｂ・Ｃ重油</v>
          </cell>
          <cell r="E19">
            <v>41.9</v>
          </cell>
          <cell r="F19" t="str">
            <v>GＪ/ｋｌ</v>
          </cell>
          <cell r="G19">
            <v>1.95E-2</v>
          </cell>
          <cell r="H19" t="str">
            <v>tC/GJ</v>
          </cell>
        </row>
        <row r="20">
          <cell r="D20" t="str">
            <v>石油アスファルト</v>
          </cell>
          <cell r="E20">
            <v>40.9</v>
          </cell>
          <cell r="F20" t="str">
            <v>GＪ/ｔ</v>
          </cell>
          <cell r="G20">
            <v>2.0799999999999999E-2</v>
          </cell>
          <cell r="H20" t="str">
            <v>tC/GJ</v>
          </cell>
        </row>
        <row r="21">
          <cell r="D21" t="str">
            <v>石油コークス</v>
          </cell>
          <cell r="E21">
            <v>29.9</v>
          </cell>
          <cell r="F21" t="str">
            <v>GＪ/ｔ</v>
          </cell>
          <cell r="G21">
            <v>2.5399999999999999E-2</v>
          </cell>
          <cell r="H21" t="str">
            <v>tC/GJ</v>
          </cell>
        </row>
        <row r="22">
          <cell r="D22" t="str">
            <v>液化石油ガス　　　(ＬＰＧ)</v>
          </cell>
          <cell r="E22">
            <v>50.8</v>
          </cell>
          <cell r="F22" t="str">
            <v>GＪ/ｔ</v>
          </cell>
          <cell r="G22">
            <v>1.61E-2</v>
          </cell>
          <cell r="H22" t="str">
            <v>tC/GJ</v>
          </cell>
        </row>
        <row r="23">
          <cell r="D23" t="str">
            <v>石油系炭化水素　　ガス</v>
          </cell>
          <cell r="E23">
            <v>44.9</v>
          </cell>
          <cell r="F23" t="str">
            <v>GＪ/千ｍ３</v>
          </cell>
          <cell r="G23">
            <v>1.4200000000000001E-2</v>
          </cell>
          <cell r="H23" t="str">
            <v>tC/GJ</v>
          </cell>
        </row>
        <row r="24">
          <cell r="D24" t="str">
            <v>液化天然ガス　　（ＬＮＧ）</v>
          </cell>
          <cell r="E24">
            <v>54.6</v>
          </cell>
          <cell r="F24" t="str">
            <v>GＪ/ｔ</v>
          </cell>
          <cell r="G24">
            <v>1.35E-2</v>
          </cell>
          <cell r="H24" t="str">
            <v>tC/GJ</v>
          </cell>
        </row>
        <row r="25">
          <cell r="D25" t="str">
            <v>その他可燃性天然ガス</v>
          </cell>
          <cell r="E25">
            <v>43.5</v>
          </cell>
          <cell r="F25" t="str">
            <v>GＪ/千ｍ３</v>
          </cell>
          <cell r="G25">
            <v>1.3899999999999999E-2</v>
          </cell>
          <cell r="H25" t="str">
            <v>tC/GJ</v>
          </cell>
        </row>
        <row r="26">
          <cell r="D26" t="str">
            <v>原料炭</v>
          </cell>
          <cell r="E26">
            <v>29</v>
          </cell>
          <cell r="F26" t="str">
            <v>GＪ/ｔ</v>
          </cell>
          <cell r="G26">
            <v>2.4500000000000001E-2</v>
          </cell>
          <cell r="H26" t="str">
            <v>tC/GJ</v>
          </cell>
        </row>
        <row r="27">
          <cell r="D27" t="str">
            <v>一般炭</v>
          </cell>
          <cell r="E27">
            <v>25.7</v>
          </cell>
          <cell r="F27" t="str">
            <v>GＪ/ｔ</v>
          </cell>
          <cell r="G27">
            <v>2.47E-2</v>
          </cell>
          <cell r="H27" t="str">
            <v>tC/GJ</v>
          </cell>
        </row>
        <row r="28">
          <cell r="D28" t="str">
            <v>無煙炭</v>
          </cell>
          <cell r="E28">
            <v>26.9</v>
          </cell>
          <cell r="F28" t="str">
            <v>GＪ/ｔ</v>
          </cell>
          <cell r="G28">
            <v>2.5499999999999998E-2</v>
          </cell>
          <cell r="H28" t="str">
            <v>tC/GJ</v>
          </cell>
        </row>
        <row r="29">
          <cell r="D29" t="str">
            <v>石炭コークス</v>
          </cell>
          <cell r="E29">
            <v>29.4</v>
          </cell>
          <cell r="F29" t="str">
            <v>GＪ/ｔ</v>
          </cell>
          <cell r="G29">
            <v>2.9399999999999999E-2</v>
          </cell>
          <cell r="H29" t="str">
            <v>tC/GJ</v>
          </cell>
        </row>
        <row r="30">
          <cell r="D30" t="str">
            <v>コールタール</v>
          </cell>
          <cell r="E30">
            <v>37.299999999999997</v>
          </cell>
          <cell r="F30" t="str">
            <v>GＪ/ｔ</v>
          </cell>
          <cell r="G30">
            <v>2.0899999999999998E-2</v>
          </cell>
          <cell r="H30" t="str">
            <v>tC/GJ</v>
          </cell>
        </row>
        <row r="31">
          <cell r="D31" t="str">
            <v>コークス炉ガス</v>
          </cell>
          <cell r="E31">
            <v>21.1</v>
          </cell>
          <cell r="F31" t="str">
            <v>GＪ/千ｍ３</v>
          </cell>
          <cell r="G31">
            <v>1.0999999999999999E-2</v>
          </cell>
          <cell r="H31" t="str">
            <v>tC/GJ</v>
          </cell>
        </row>
        <row r="32">
          <cell r="D32" t="str">
            <v>高炉ガス</v>
          </cell>
          <cell r="E32">
            <v>3.41</v>
          </cell>
          <cell r="F32" t="str">
            <v>GＪ/千ｍ３</v>
          </cell>
          <cell r="G32">
            <v>2.63E-2</v>
          </cell>
          <cell r="H32" t="str">
            <v>tC/GJ</v>
          </cell>
        </row>
        <row r="33">
          <cell r="D33" t="str">
            <v>転炉ガス</v>
          </cell>
          <cell r="E33">
            <v>8.41</v>
          </cell>
          <cell r="F33" t="str">
            <v>GＪ/千ｍ３</v>
          </cell>
          <cell r="G33">
            <v>3.8399999999999997E-2</v>
          </cell>
          <cell r="H33" t="str">
            <v>tC/GJ</v>
          </cell>
        </row>
        <row r="34">
          <cell r="D34" t="str">
            <v>都市ガス</v>
          </cell>
          <cell r="F34" t="str">
            <v>GＪ/千ｍ３</v>
          </cell>
          <cell r="G34">
            <v>1.3599999999999999E-2</v>
          </cell>
          <cell r="H34" t="str">
            <v>tC/GJ</v>
          </cell>
        </row>
        <row r="35">
          <cell r="D35" t="str">
            <v>産業用蒸気</v>
          </cell>
          <cell r="E35">
            <v>1.02</v>
          </cell>
          <cell r="F35" t="str">
            <v>GＪ/GＪ</v>
          </cell>
          <cell r="G35">
            <v>0.06</v>
          </cell>
          <cell r="H35" t="str">
            <v>tCO2/GJ</v>
          </cell>
        </row>
        <row r="36">
          <cell r="D36" t="str">
            <v>産業用以外の蒸気</v>
          </cell>
          <cell r="E36">
            <v>1.36</v>
          </cell>
          <cell r="F36" t="str">
            <v>GＪ/GＪ</v>
          </cell>
          <cell r="G36">
            <v>5.7000000000000002E-2</v>
          </cell>
          <cell r="H36" t="str">
            <v>tCO2/GJ</v>
          </cell>
        </row>
        <row r="37">
          <cell r="D37" t="str">
            <v>温水</v>
          </cell>
          <cell r="E37">
            <v>1.36</v>
          </cell>
          <cell r="F37" t="str">
            <v>GＪ/GＪ</v>
          </cell>
          <cell r="G37">
            <v>5.7000000000000002E-2</v>
          </cell>
          <cell r="H37" t="str">
            <v>tCO2/GJ</v>
          </cell>
        </row>
        <row r="38">
          <cell r="D38" t="str">
            <v>冷水</v>
          </cell>
          <cell r="E38">
            <v>1.36</v>
          </cell>
          <cell r="F38" t="str">
            <v>GＪ/GＪ</v>
          </cell>
          <cell r="G38">
            <v>5.7000000000000002E-2</v>
          </cell>
          <cell r="H38" t="str">
            <v>tCO2/GJ</v>
          </cell>
        </row>
        <row r="39">
          <cell r="D39" t="str">
            <v>昼間買電</v>
          </cell>
          <cell r="E39">
            <v>9.9700000000000006</v>
          </cell>
          <cell r="F39" t="str">
            <v>GJ/千ｋWh</v>
          </cell>
          <cell r="G39" t="str">
            <v>-</v>
          </cell>
          <cell r="H39" t="str">
            <v>tCO2/千kWh</v>
          </cell>
        </row>
        <row r="40">
          <cell r="D40" t="str">
            <v>夜間買電</v>
          </cell>
          <cell r="E40">
            <v>9.2799999999999994</v>
          </cell>
          <cell r="F40" t="str">
            <v>GJ/千ｋWh</v>
          </cell>
          <cell r="G40" t="str">
            <v>-</v>
          </cell>
          <cell r="H40" t="str">
            <v>tCO2/千kWh</v>
          </cell>
        </row>
        <row r="41">
          <cell r="D41" t="str">
            <v>上記以外の買電</v>
          </cell>
          <cell r="E41">
            <v>9.76</v>
          </cell>
          <cell r="F41" t="str">
            <v>GJ/千ｋWh</v>
          </cell>
          <cell r="G41" t="str">
            <v>-</v>
          </cell>
          <cell r="H41" t="str">
            <v>tCO2/千kWh</v>
          </cell>
        </row>
        <row r="42">
          <cell r="D42" t="str">
            <v>自家発電</v>
          </cell>
          <cell r="E42">
            <v>9.76</v>
          </cell>
          <cell r="F42" t="str">
            <v>GJ/千ｋWh</v>
          </cell>
          <cell r="H42" t="str">
            <v>tCO2/千kWh</v>
          </cell>
        </row>
      </sheetData>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
      <sheetName val="調査票"/>
      <sheetName val="3. エネルギー"/>
      <sheetName val="エネルギー管理"/>
      <sheetName val="まとめ"/>
      <sheetName val="対策シート"/>
    </sheetNames>
    <sheetDataSet>
      <sheetData sheetId="0">
        <row r="6">
          <cell r="AV6">
            <v>0.45400000000000001</v>
          </cell>
        </row>
      </sheetData>
      <sheetData sheetId="1"/>
      <sheetData sheetId="2"/>
      <sheetData sheetId="3"/>
      <sheetData sheetId="4"/>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
      <sheetName val="リスト"/>
    </sheetNames>
    <sheetDataSet>
      <sheetData sheetId="0"/>
      <sheetData sheetId="1">
        <row r="1">
          <cell r="D1" t="str">
            <v>エネルギー管理体制.</v>
          </cell>
          <cell r="E1" t="str">
            <v>空気調和設備.</v>
          </cell>
          <cell r="F1" t="str">
            <v>換気設備.</v>
          </cell>
          <cell r="G1" t="str">
            <v>照明設備.</v>
          </cell>
          <cell r="H1" t="str">
            <v>OA機器.</v>
          </cell>
          <cell r="I1" t="str">
            <v>受変電設備.</v>
          </cell>
          <cell r="J1" t="str">
            <v>ボイラ.</v>
          </cell>
          <cell r="K1" t="str">
            <v>コンプレッサ.</v>
          </cell>
          <cell r="L1" t="str">
            <v>ポンプ・ファン.</v>
          </cell>
          <cell r="M1" t="str">
            <v>冷蔵・冷凍設備.</v>
          </cell>
          <cell r="N1" t="str">
            <v>ショーケース.</v>
          </cell>
          <cell r="O1" t="str">
            <v>給湯設備.</v>
          </cell>
          <cell r="P1" t="str">
            <v>給排水設備.</v>
          </cell>
          <cell r="Q1" t="str">
            <v>エレベータ.</v>
          </cell>
          <cell r="R1" t="str">
            <v>自動販売機.</v>
          </cell>
          <cell r="S1" t="str">
            <v>躯体・建物.</v>
          </cell>
          <cell r="T1" t="str">
            <v>新エネルギー設備.</v>
          </cell>
          <cell r="U1" t="str">
            <v>エネルギー計測・管理設備.</v>
          </cell>
          <cell r="V1" t="str">
            <v>その他設備.</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1"/>
      <sheetName val="2（産業）"/>
      <sheetName val="2（業務）"/>
      <sheetName val="3-1"/>
      <sheetName val="3-2"/>
      <sheetName val="4"/>
      <sheetName val="5"/>
      <sheetName val="A1, A2"/>
      <sheetName val="A3(2)"/>
      <sheetName val="B1"/>
      <sheetName val="B1別紙"/>
      <sheetName val="B2"/>
      <sheetName val="B2別紙"/>
      <sheetName val="B3"/>
      <sheetName val="B3別紙"/>
      <sheetName val="B4"/>
      <sheetName val="B4別紙"/>
      <sheetName val="B5"/>
      <sheetName val="B5別紙"/>
      <sheetName val="B6"/>
      <sheetName val="B6別紙"/>
      <sheetName val="B7"/>
      <sheetName val="B7別紙"/>
      <sheetName val="B8"/>
      <sheetName val="B8別紙"/>
      <sheetName val="B9"/>
      <sheetName val="B9別紙"/>
      <sheetName val="資料C"/>
      <sheetName val="【参考】対策メニューリスト"/>
      <sheetName val="事業報告書用データ転記元シート"/>
      <sheetName val="提案状況等一覧表"/>
      <sheetName val="導入提案設備の使用年数"/>
      <sheetName val="対策メニュー【実施状況】一覧表"/>
      <sheetName val="エネルギー管理状況"/>
      <sheetName val="【作業用シート】対策メニュー"/>
      <sheetName val="H29・H30年基準年度用排出係数(50音順)"/>
    </sheetNames>
    <sheetDataSet>
      <sheetData sheetId="0">
        <row r="82">
          <cell r="FS82" t="str">
            <v>必須（選択）</v>
          </cell>
        </row>
      </sheetData>
      <sheetData sheetId="1"/>
      <sheetData sheetId="2"/>
      <sheetData sheetId="3"/>
      <sheetData sheetId="4">
        <row r="14">
          <cell r="FD14" t="str">
            <v>運用改善</v>
          </cell>
        </row>
        <row r="15">
          <cell r="FD15" t="str">
            <v>部分更新・機能付加</v>
          </cell>
        </row>
        <row r="16">
          <cell r="FD16" t="str">
            <v>設備導入</v>
          </cell>
        </row>
        <row r="17">
          <cell r="FD17" t="str">
            <v>燃料転換</v>
          </cell>
        </row>
        <row r="18">
          <cell r="FD18" t="str">
            <v>電力の低炭素化</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3">
          <cell r="EV3" t="str">
            <v>社名</v>
          </cell>
          <cell r="EW3" t="str">
            <v>分類</v>
          </cell>
        </row>
        <row r="4">
          <cell r="EV4" t="str">
            <v>JFEテクノリサーチ株式会社</v>
          </cell>
          <cell r="EW4">
            <v>101</v>
          </cell>
        </row>
        <row r="5">
          <cell r="EV5" t="str">
            <v>JFEテクノワイヤ株式会社</v>
          </cell>
          <cell r="EW5">
            <v>101</v>
          </cell>
        </row>
        <row r="6">
          <cell r="EV6" t="str">
            <v>JFE西日本ジーエス株式会社</v>
          </cell>
          <cell r="EW6">
            <v>101</v>
          </cell>
        </row>
        <row r="7">
          <cell r="EV7" t="str">
            <v>アイ・ビー・テクノス株式会社</v>
          </cell>
          <cell r="EW7">
            <v>103</v>
          </cell>
        </row>
        <row r="8">
          <cell r="EV8" t="str">
            <v>エコ・クリーンエンジニアリング株式会社</v>
          </cell>
          <cell r="EW8">
            <v>103</v>
          </cell>
        </row>
        <row r="9">
          <cell r="EV9" t="str">
            <v>エヌ・ティ・ティジーピー・エコ株式会社</v>
          </cell>
          <cell r="EW9">
            <v>103</v>
          </cell>
        </row>
        <row r="10">
          <cell r="EV10" t="str">
            <v>エヌエス環境株式会社</v>
          </cell>
          <cell r="EW10">
            <v>103</v>
          </cell>
        </row>
        <row r="11">
          <cell r="EV11" t="str">
            <v>エネサーブ株式会社</v>
          </cell>
          <cell r="EW11">
            <v>104</v>
          </cell>
        </row>
        <row r="12">
          <cell r="EV12" t="str">
            <v>オムロンフィールドエンジニアリング株式会社</v>
          </cell>
          <cell r="EW12">
            <v>101</v>
          </cell>
        </row>
        <row r="13">
          <cell r="EV13" t="str">
            <v>カーボンバンク株式会社</v>
          </cell>
          <cell r="EW13">
            <v>104</v>
          </cell>
        </row>
        <row r="14">
          <cell r="EV14" t="str">
            <v>グンゼエンジニアリング株式会社</v>
          </cell>
          <cell r="EW14">
            <v>101</v>
          </cell>
        </row>
        <row r="15">
          <cell r="EV15" t="str">
            <v>ジョンソンコントロールズ株式会社</v>
          </cell>
          <cell r="EW15">
            <v>101</v>
          </cell>
        </row>
        <row r="16">
          <cell r="EV16" t="str">
            <v>ダイキンエアテクノ株式会社</v>
          </cell>
          <cell r="EW16">
            <v>101</v>
          </cell>
        </row>
        <row r="17">
          <cell r="EV17" t="str">
            <v>ダイキン工業株式会社</v>
          </cell>
          <cell r="EW17">
            <v>101</v>
          </cell>
        </row>
        <row r="18">
          <cell r="EV18" t="str">
            <v>ダイネツ環境リサーチ株式会社</v>
          </cell>
          <cell r="EW18">
            <v>103</v>
          </cell>
        </row>
        <row r="19">
          <cell r="EV19" t="str">
            <v>テス・エンジニアリング株式会社</v>
          </cell>
          <cell r="EW19">
            <v>103</v>
          </cell>
        </row>
        <row r="20">
          <cell r="EV20" t="str">
            <v>テス・エンジニアリング株式会社</v>
          </cell>
          <cell r="EW20">
            <v>103</v>
          </cell>
        </row>
        <row r="21">
          <cell r="EV21" t="str">
            <v>テス・エンジニアリング株式会社</v>
          </cell>
          <cell r="EW21">
            <v>103</v>
          </cell>
        </row>
        <row r="22">
          <cell r="EV22" t="str">
            <v>テス・エンジニアリング株式会社</v>
          </cell>
          <cell r="EW22">
            <v>103</v>
          </cell>
        </row>
        <row r="23">
          <cell r="EV23" t="str">
            <v>テス・エンジニアリング株式会社</v>
          </cell>
          <cell r="EW23">
            <v>103</v>
          </cell>
        </row>
        <row r="24">
          <cell r="EV24" t="str">
            <v>とおみね技術士事務所</v>
          </cell>
          <cell r="EW24">
            <v>104</v>
          </cell>
        </row>
        <row r="25">
          <cell r="EV25" t="str">
            <v>パナソニックESエンジニアリング株式会社</v>
          </cell>
          <cell r="EW25">
            <v>101</v>
          </cell>
        </row>
        <row r="26">
          <cell r="EV26" t="str">
            <v>パナソニック環境エンジニアリング株式会社</v>
          </cell>
          <cell r="EW26">
            <v>101</v>
          </cell>
        </row>
        <row r="27">
          <cell r="EV27" t="str">
            <v>ビューローベリタスジャパン株式会社</v>
          </cell>
          <cell r="EW27">
            <v>103</v>
          </cell>
        </row>
        <row r="28">
          <cell r="EV28" t="str">
            <v>フクシマトレーディング株式会社</v>
          </cell>
          <cell r="EW28">
            <v>101</v>
          </cell>
        </row>
        <row r="29">
          <cell r="EV29" t="str">
            <v>ミカド電装商事株式会社</v>
          </cell>
          <cell r="EW29">
            <v>101</v>
          </cell>
        </row>
        <row r="30">
          <cell r="EV30" t="str">
            <v>ミツワ電機株式会社</v>
          </cell>
          <cell r="EW30">
            <v>104</v>
          </cell>
        </row>
        <row r="31">
          <cell r="EV31" t="str">
            <v>ミノリソリューションズ株式会社</v>
          </cell>
          <cell r="EW31">
            <v>103</v>
          </cell>
        </row>
        <row r="32">
          <cell r="EV32" t="str">
            <v>リコークリエイティブサービス株式会社</v>
          </cell>
          <cell r="EW32">
            <v>101</v>
          </cell>
        </row>
        <row r="33">
          <cell r="EV33" t="str">
            <v>りゅうでん株式会社</v>
          </cell>
          <cell r="EW33">
            <v>104</v>
          </cell>
        </row>
        <row r="34">
          <cell r="EV34" t="str">
            <v>一般財団法人大阪府みどり公社</v>
          </cell>
          <cell r="EW34">
            <v>104</v>
          </cell>
        </row>
        <row r="35">
          <cell r="EV35" t="str">
            <v>一般財団法人中部電気保安協会</v>
          </cell>
          <cell r="EW35">
            <v>104</v>
          </cell>
        </row>
        <row r="36">
          <cell r="EV36" t="str">
            <v>一般財団法人日本品質保証機構</v>
          </cell>
          <cell r="EW36">
            <v>104</v>
          </cell>
        </row>
        <row r="37">
          <cell r="EV37" t="str">
            <v>一般社団法人エネルギーマネジメント協会</v>
          </cell>
          <cell r="EW37">
            <v>104</v>
          </cell>
        </row>
        <row r="38">
          <cell r="EV38" t="str">
            <v>一般社団法人沖縄CO2削減推進協議会</v>
          </cell>
          <cell r="EW38">
            <v>104</v>
          </cell>
        </row>
        <row r="39">
          <cell r="EV39" t="str">
            <v>一般社団法人資源エネルギー研究協会</v>
          </cell>
          <cell r="EW39">
            <v>104</v>
          </cell>
        </row>
        <row r="40">
          <cell r="EV40" t="str">
            <v>横河ソリューションサービス株式会社</v>
          </cell>
          <cell r="EW40">
            <v>101</v>
          </cell>
        </row>
        <row r="41">
          <cell r="EV41" t="str">
            <v>株式会社ヴェリア・ラボラトリーズ</v>
          </cell>
          <cell r="EW41">
            <v>103</v>
          </cell>
        </row>
        <row r="42">
          <cell r="EV42" t="str">
            <v>株式会社KSエンジニアリング</v>
          </cell>
          <cell r="EW42">
            <v>104</v>
          </cell>
        </row>
        <row r="43">
          <cell r="EV43" t="str">
            <v>株式会社MHPSコントロールシステムズ</v>
          </cell>
          <cell r="EW43">
            <v>103</v>
          </cell>
        </row>
        <row r="44">
          <cell r="EV44" t="str">
            <v>株式会社アースネットワークス</v>
          </cell>
          <cell r="EW44">
            <v>103</v>
          </cell>
        </row>
        <row r="45">
          <cell r="EV45" t="str">
            <v>株式会社イー・アール・エス</v>
          </cell>
          <cell r="EW45">
            <v>103</v>
          </cell>
        </row>
        <row r="46">
          <cell r="EV46" t="str">
            <v>株式会社イーアンドイープラニング</v>
          </cell>
          <cell r="EW46">
            <v>103</v>
          </cell>
        </row>
        <row r="47">
          <cell r="EV47" t="str">
            <v>株式会社インティ</v>
          </cell>
          <cell r="EW47">
            <v>104</v>
          </cell>
        </row>
        <row r="48">
          <cell r="EV48" t="str">
            <v>株式会社エービル</v>
          </cell>
          <cell r="EW48">
            <v>103</v>
          </cell>
        </row>
        <row r="49">
          <cell r="EV49" t="str">
            <v>株式会社エコエアソリューション</v>
          </cell>
          <cell r="EW49">
            <v>103</v>
          </cell>
        </row>
        <row r="50">
          <cell r="EV50" t="str">
            <v>株式会社エスコ</v>
          </cell>
          <cell r="EW50">
            <v>103</v>
          </cell>
        </row>
        <row r="51">
          <cell r="EV51" t="str">
            <v>株式会社エスコアドバンス</v>
          </cell>
          <cell r="EW51">
            <v>103</v>
          </cell>
        </row>
        <row r="52">
          <cell r="EV52" t="str">
            <v>株式会社エナジー311</v>
          </cell>
          <cell r="EW52">
            <v>104</v>
          </cell>
        </row>
        <row r="53">
          <cell r="EV53" t="str">
            <v>株式会社エナジーテック</v>
          </cell>
          <cell r="EW53">
            <v>104</v>
          </cell>
        </row>
        <row r="54">
          <cell r="EV54" t="str">
            <v>株式会社エネルギーアドバンス</v>
          </cell>
          <cell r="EW54">
            <v>102</v>
          </cell>
        </row>
        <row r="55">
          <cell r="EV55" t="str">
            <v>株式会社エネルギーソリューションジャパン</v>
          </cell>
          <cell r="EW55">
            <v>104</v>
          </cell>
        </row>
        <row r="56">
          <cell r="EV56" t="str">
            <v>株式会社エフ・ユー</v>
          </cell>
          <cell r="EW56">
            <v>103</v>
          </cell>
        </row>
        <row r="57">
          <cell r="EV57" t="str">
            <v>株式会社オオスミ</v>
          </cell>
          <cell r="EW57">
            <v>103</v>
          </cell>
        </row>
        <row r="58">
          <cell r="EV58" t="str">
            <v>株式会社きんでん</v>
          </cell>
          <cell r="EW58">
            <v>102</v>
          </cell>
        </row>
        <row r="59">
          <cell r="EV59" t="str">
            <v>株式会社グリーンテクノロジー</v>
          </cell>
          <cell r="EW59">
            <v>103</v>
          </cell>
        </row>
        <row r="60">
          <cell r="EV60" t="str">
            <v>株式会社ザイマックスアルファ</v>
          </cell>
          <cell r="EW60">
            <v>104</v>
          </cell>
        </row>
        <row r="61">
          <cell r="EV61" t="str">
            <v>株式会社ザイマックスプロパティズ九州</v>
          </cell>
          <cell r="EW61">
            <v>104</v>
          </cell>
        </row>
        <row r="62">
          <cell r="EV62" t="str">
            <v>株式会社サンワコン</v>
          </cell>
          <cell r="EW62">
            <v>103</v>
          </cell>
        </row>
        <row r="63">
          <cell r="EV63" t="str">
            <v>株式会社システック環境研究所</v>
          </cell>
          <cell r="EW63">
            <v>103</v>
          </cell>
        </row>
        <row r="64">
          <cell r="EV64" t="str">
            <v>株式会社スマートエナジー</v>
          </cell>
          <cell r="EW64">
            <v>104</v>
          </cell>
        </row>
        <row r="65">
          <cell r="EV65" t="str">
            <v>株式会社タンスイ</v>
          </cell>
          <cell r="EW65">
            <v>104</v>
          </cell>
        </row>
        <row r="66">
          <cell r="EV66" t="str">
            <v>株式会社テイエルブイ</v>
          </cell>
          <cell r="EW66">
            <v>101</v>
          </cell>
        </row>
        <row r="67">
          <cell r="EV67" t="str">
            <v>株式会社テクノプランニング</v>
          </cell>
          <cell r="EW67">
            <v>103</v>
          </cell>
        </row>
        <row r="68">
          <cell r="EV68" t="str">
            <v>株式会社ミツバ環境分析リサーチ</v>
          </cell>
          <cell r="EW68">
            <v>103</v>
          </cell>
        </row>
        <row r="69">
          <cell r="EV69" t="str">
            <v>株式会社ユニ設備設計</v>
          </cell>
          <cell r="EW69">
            <v>104</v>
          </cell>
        </row>
        <row r="70">
          <cell r="EV70" t="str">
            <v>株式会社関電エネルギーソリューション</v>
          </cell>
          <cell r="EW70">
            <v>102</v>
          </cell>
        </row>
        <row r="71">
          <cell r="EV71" t="str">
            <v>株式会社四電技術コンサルタント</v>
          </cell>
          <cell r="EW71">
            <v>102</v>
          </cell>
        </row>
        <row r="72">
          <cell r="EV72" t="str">
            <v>株式会社東芝</v>
          </cell>
          <cell r="EW72">
            <v>101</v>
          </cell>
        </row>
        <row r="73">
          <cell r="EV73" t="str">
            <v>株式会社日立パワーソリューションズ</v>
          </cell>
          <cell r="EW73">
            <v>101</v>
          </cell>
        </row>
        <row r="74">
          <cell r="EV74" t="str">
            <v>株式会社日立産機システム</v>
          </cell>
          <cell r="EW74">
            <v>101</v>
          </cell>
        </row>
        <row r="75">
          <cell r="EV75" t="str">
            <v>株式会社富士通ファシリティーズ・エンジニアリング</v>
          </cell>
          <cell r="EW75">
            <v>101</v>
          </cell>
        </row>
        <row r="76">
          <cell r="EV76" t="str">
            <v>株式会社豊建</v>
          </cell>
          <cell r="EW76">
            <v>104</v>
          </cell>
        </row>
        <row r="77">
          <cell r="EV77" t="str">
            <v>株式会社豊国エコソリューションズ</v>
          </cell>
          <cell r="EW77">
            <v>103</v>
          </cell>
        </row>
        <row r="78">
          <cell r="EV78" t="str">
            <v>株式会社洸陽電機</v>
          </cell>
          <cell r="EW78">
            <v>103</v>
          </cell>
        </row>
        <row r="79">
          <cell r="EV79" t="str">
            <v>関電プラント株式会社</v>
          </cell>
          <cell r="EW79">
            <v>102</v>
          </cell>
        </row>
        <row r="80">
          <cell r="EV80" t="str">
            <v>戸田ビルパートナーズ株式会社</v>
          </cell>
          <cell r="EW80">
            <v>104</v>
          </cell>
        </row>
        <row r="81">
          <cell r="EV81" t="str">
            <v>三浦工業株式会社</v>
          </cell>
          <cell r="EW81">
            <v>101</v>
          </cell>
        </row>
        <row r="82">
          <cell r="EV82" t="str">
            <v>三機工業株式会社</v>
          </cell>
          <cell r="EW82">
            <v>103</v>
          </cell>
        </row>
        <row r="83">
          <cell r="EV83" t="str">
            <v>三建設備工業株式会社</v>
          </cell>
          <cell r="EW83">
            <v>104</v>
          </cell>
        </row>
        <row r="84">
          <cell r="EV84" t="str">
            <v>習和産業株式会社</v>
          </cell>
          <cell r="EW84">
            <v>101</v>
          </cell>
        </row>
        <row r="85">
          <cell r="EV85" t="str">
            <v>省エネパートナー合同会社</v>
          </cell>
          <cell r="EW85">
            <v>104</v>
          </cell>
        </row>
        <row r="86">
          <cell r="EV86" t="str">
            <v>西日本環境エネルギー株式会社</v>
          </cell>
          <cell r="EW86">
            <v>102</v>
          </cell>
        </row>
        <row r="87">
          <cell r="EV87" t="str">
            <v>千代田興産株式会社</v>
          </cell>
          <cell r="EW87">
            <v>104</v>
          </cell>
        </row>
        <row r="88">
          <cell r="EV88" t="str">
            <v>大星ビル管理株式会社</v>
          </cell>
          <cell r="EW88">
            <v>104</v>
          </cell>
        </row>
        <row r="89">
          <cell r="EV89" t="str">
            <v>地方独立行政法人大阪府立環境農林水産総合研究所</v>
          </cell>
          <cell r="EW89">
            <v>104</v>
          </cell>
        </row>
        <row r="90">
          <cell r="EV90" t="str">
            <v>池田煖房工業株式会社</v>
          </cell>
          <cell r="EW90">
            <v>104</v>
          </cell>
        </row>
        <row r="91">
          <cell r="EV91" t="str">
            <v>中外テクノス株式会社</v>
          </cell>
          <cell r="EW91">
            <v>103</v>
          </cell>
        </row>
        <row r="92">
          <cell r="EV92" t="str">
            <v>東テク株式会社</v>
          </cell>
          <cell r="EW92">
            <v>101</v>
          </cell>
        </row>
        <row r="93">
          <cell r="EV93" t="str">
            <v>東京ガスエンジニアリングソリューションズ株式会社（エネルギーソリューションカンパニー）</v>
          </cell>
          <cell r="EW93">
            <v>102</v>
          </cell>
        </row>
        <row r="94">
          <cell r="EV94" t="str">
            <v>東京電力株式会社</v>
          </cell>
          <cell r="EW94">
            <v>102</v>
          </cell>
        </row>
        <row r="95">
          <cell r="EV95" t="str">
            <v>東京都市サービス株式会社</v>
          </cell>
          <cell r="EW95">
            <v>102</v>
          </cell>
        </row>
        <row r="96">
          <cell r="EV96" t="str">
            <v>東北エネルギーサービス株式会社</v>
          </cell>
          <cell r="EW96">
            <v>102</v>
          </cell>
        </row>
        <row r="97">
          <cell r="EV97" t="str">
            <v>特定非営利活動法人京都地球温暖化防止府民会議</v>
          </cell>
          <cell r="EW97">
            <v>104</v>
          </cell>
        </row>
        <row r="98">
          <cell r="EV98" t="str">
            <v>特定非営利活動法人循環型社会創造ネットワーク</v>
          </cell>
          <cell r="EW98">
            <v>104</v>
          </cell>
        </row>
        <row r="99">
          <cell r="EV99" t="str">
            <v>特定非営利活動法人北海道省エネまちづくり協会</v>
          </cell>
          <cell r="EW99">
            <v>104</v>
          </cell>
        </row>
        <row r="100">
          <cell r="EV100" t="str">
            <v>日比谷総合設備株式会社</v>
          </cell>
          <cell r="EW100">
            <v>103</v>
          </cell>
        </row>
        <row r="101">
          <cell r="EV101" t="str">
            <v>日本カーボンマネジメント株式会社</v>
          </cell>
          <cell r="EW101">
            <v>104</v>
          </cell>
        </row>
        <row r="102">
          <cell r="EV102" t="str">
            <v>日本テピア株式会社</v>
          </cell>
          <cell r="EW102">
            <v>103</v>
          </cell>
        </row>
        <row r="103">
          <cell r="EV103" t="str">
            <v>日本工営株式会社</v>
          </cell>
          <cell r="EW103">
            <v>103</v>
          </cell>
        </row>
        <row r="104">
          <cell r="EV104" t="str">
            <v>日本電技株式会社</v>
          </cell>
          <cell r="EW104">
            <v>101</v>
          </cell>
        </row>
        <row r="105">
          <cell r="EV105" t="str">
            <v>備前グリーンエネルギー株式会社</v>
          </cell>
          <cell r="EW105">
            <v>103</v>
          </cell>
        </row>
        <row r="106">
          <cell r="EV106" t="str">
            <v>富士通セミコンダクター株式会社</v>
          </cell>
          <cell r="EW106">
            <v>101</v>
          </cell>
        </row>
        <row r="107">
          <cell r="EV107" t="str">
            <v>福島工業株式会社</v>
          </cell>
          <cell r="EW107">
            <v>101</v>
          </cell>
        </row>
        <row r="108">
          <cell r="EV108" t="str">
            <v>北海道ガス株式会社</v>
          </cell>
          <cell r="EW108">
            <v>102</v>
          </cell>
        </row>
        <row r="109">
          <cell r="EV109" t="str">
            <v>北電総合設計株式会社</v>
          </cell>
          <cell r="EW109">
            <v>102</v>
          </cell>
        </row>
        <row r="110">
          <cell r="EV110" t="str">
            <v>北陸電力株式会社</v>
          </cell>
          <cell r="EW110">
            <v>102</v>
          </cell>
        </row>
        <row r="111">
          <cell r="EV111" t="str">
            <v>有限会社アール・エ北陸</v>
          </cell>
          <cell r="EW111">
            <v>103</v>
          </cell>
        </row>
        <row r="112">
          <cell r="EV112" t="str">
            <v>有限会社エスコ山梨</v>
          </cell>
          <cell r="EW112">
            <v>104</v>
          </cell>
        </row>
        <row r="113">
          <cell r="EV113" t="str">
            <v>有限会社山本エンジニアリング</v>
          </cell>
          <cell r="EW113">
            <v>104</v>
          </cell>
        </row>
        <row r="114">
          <cell r="EV114" t="str">
            <v>有限責任監査法人トーマツ</v>
          </cell>
          <cell r="EW114">
            <v>103</v>
          </cell>
        </row>
        <row r="115">
          <cell r="EV115" t="str">
            <v>裕幸計装株式会社一級建築士事務所</v>
          </cell>
          <cell r="EW115">
            <v>104</v>
          </cell>
        </row>
        <row r="116">
          <cell r="EV116" t="str">
            <v>大阪ガス株式会社</v>
          </cell>
          <cell r="EW116">
            <v>102</v>
          </cell>
        </row>
        <row r="117">
          <cell r="EV117" t="str">
            <v>有限会社エスコ秋田</v>
          </cell>
          <cell r="EW117">
            <v>104</v>
          </cell>
        </row>
        <row r="118">
          <cell r="EV118" t="str">
            <v>株式会社栄光電機</v>
          </cell>
          <cell r="EW118">
            <v>104</v>
          </cell>
        </row>
        <row r="119">
          <cell r="EV119" t="str">
            <v>北陸電力ビズ・エナジーソリューション株式会社</v>
          </cell>
          <cell r="EW119">
            <v>102</v>
          </cell>
        </row>
        <row r="120">
          <cell r="EV120" t="str">
            <v>静岡ガス株式会社</v>
          </cell>
          <cell r="EW120">
            <v>102</v>
          </cell>
        </row>
        <row r="121">
          <cell r="EV121" t="str">
            <v>株式会社ノースパワー</v>
          </cell>
          <cell r="EW121">
            <v>101</v>
          </cell>
        </row>
        <row r="122">
          <cell r="EV122" t="str">
            <v>株式会社ヒラカワ</v>
          </cell>
          <cell r="EW122">
            <v>101</v>
          </cell>
        </row>
        <row r="123">
          <cell r="EV123" t="str">
            <v>一般社団法人エコファーム推進機構</v>
          </cell>
          <cell r="EW123">
            <v>104</v>
          </cell>
        </row>
        <row r="124">
          <cell r="EV124" t="str">
            <v>株式会社アリガ</v>
          </cell>
          <cell r="EW124">
            <v>101</v>
          </cell>
        </row>
        <row r="125">
          <cell r="EV125" t="str">
            <v>株式会社エコシステム</v>
          </cell>
          <cell r="EW125">
            <v>104</v>
          </cell>
        </row>
        <row r="126">
          <cell r="EV126" t="str">
            <v>株式会社エービル沖縄</v>
          </cell>
          <cell r="EW126">
            <v>103</v>
          </cell>
        </row>
        <row r="127">
          <cell r="EV127" t="str">
            <v>株式会社カーボンオフ</v>
          </cell>
          <cell r="EW127">
            <v>104</v>
          </cell>
        </row>
        <row r="128">
          <cell r="EV128" t="str">
            <v>加賀ソルネット株式会社</v>
          </cell>
          <cell r="EW128">
            <v>102</v>
          </cell>
        </row>
        <row r="129">
          <cell r="EV129" t="str">
            <v>一般社団法人いしかわエネルギーマネジメント協会</v>
          </cell>
          <cell r="EW129">
            <v>104</v>
          </cell>
        </row>
        <row r="130">
          <cell r="EV130" t="str">
            <v>西部ガス株式会社</v>
          </cell>
          <cell r="EW130">
            <v>102</v>
          </cell>
        </row>
        <row r="131">
          <cell r="EV131" t="str">
            <v>北酸株式会社</v>
          </cell>
          <cell r="EW131">
            <v>102</v>
          </cell>
        </row>
        <row r="132">
          <cell r="EV132" t="str">
            <v>一般社団法人熊本環境革新支援センター</v>
          </cell>
          <cell r="EW132">
            <v>104</v>
          </cell>
        </row>
        <row r="133">
          <cell r="EV133" t="str">
            <v>株式会社クリスタルビルディングクリーニング</v>
          </cell>
          <cell r="EW133">
            <v>104</v>
          </cell>
        </row>
        <row r="134">
          <cell r="EV134" t="str">
            <v>特定非営利活動法人沖縄県環境管理技術センター</v>
          </cell>
          <cell r="EW134">
            <v>104</v>
          </cell>
        </row>
        <row r="135">
          <cell r="EV135" t="str">
            <v>東邦瓦斯株式会社</v>
          </cell>
          <cell r="EW135">
            <v>102</v>
          </cell>
        </row>
        <row r="136">
          <cell r="EV136" t="str">
            <v>イオンディライト株式会社</v>
          </cell>
          <cell r="EW136">
            <v>104</v>
          </cell>
        </row>
        <row r="137">
          <cell r="EV137" t="str">
            <v>協和機電工業株式会社</v>
          </cell>
          <cell r="EW137">
            <v>104</v>
          </cell>
        </row>
        <row r="138">
          <cell r="EV138" t="str">
            <v>株式会社山下ピー・エム・コンサルタンツ</v>
          </cell>
          <cell r="EW138">
            <v>104</v>
          </cell>
        </row>
        <row r="139">
          <cell r="EV139" t="str">
            <v>大阪ガス株式会社エネルギー事業部</v>
          </cell>
          <cell r="EW139">
            <v>102</v>
          </cell>
        </row>
        <row r="140">
          <cell r="EV140" t="str">
            <v>株式会社セーブエナジー</v>
          </cell>
          <cell r="EW140">
            <v>104</v>
          </cell>
        </row>
        <row r="141">
          <cell r="EV141" t="str">
            <v>株式会社新出光ファシリティーズ</v>
          </cell>
          <cell r="EW141">
            <v>102</v>
          </cell>
        </row>
        <row r="142">
          <cell r="EV142" t="str">
            <v>株式会社大阪ガスファシリティーズ</v>
          </cell>
          <cell r="EW142">
            <v>102</v>
          </cell>
        </row>
        <row r="143">
          <cell r="EV143" t="str">
            <v>中部電力株式会社</v>
          </cell>
          <cell r="EW143">
            <v>102</v>
          </cell>
        </row>
        <row r="144">
          <cell r="EV144" t="str">
            <v>株式会社日立産機ドライブ・ソリューションズ</v>
          </cell>
          <cell r="EW144">
            <v>101</v>
          </cell>
        </row>
        <row r="145">
          <cell r="EV145" t="str">
            <v>合同会社グリーンネッツ</v>
          </cell>
          <cell r="EW145">
            <v>104</v>
          </cell>
        </row>
        <row r="146">
          <cell r="EV146" t="str">
            <v>株式会社ＯＧＣＴＳ</v>
          </cell>
          <cell r="EW146">
            <v>102</v>
          </cell>
        </row>
        <row r="147">
          <cell r="EV147" t="str">
            <v>株式会社明電エンジニアリング</v>
          </cell>
          <cell r="EW147">
            <v>104</v>
          </cell>
        </row>
        <row r="148">
          <cell r="EV148" t="str">
            <v>株式会社ミツバ環境ソリューション</v>
          </cell>
          <cell r="EW148">
            <v>103</v>
          </cell>
        </row>
        <row r="149">
          <cell r="EV149" t="str">
            <v>特定非営利活動法人大阪環境カウンセラー協会</v>
          </cell>
          <cell r="EW149">
            <v>104</v>
          </cell>
        </row>
        <row r="150">
          <cell r="EV150" t="str">
            <v>アズビル株式会社</v>
          </cell>
          <cell r="EW150">
            <v>101</v>
          </cell>
        </row>
        <row r="151">
          <cell r="EV151" t="str">
            <v>ＳＯＭＰＯリスケアマネジメント株式会社</v>
          </cell>
          <cell r="EW151">
            <v>104</v>
          </cell>
        </row>
        <row r="152">
          <cell r="EV152" t="str">
            <v>株式会社イーエムエス</v>
          </cell>
          <cell r="EW152">
            <v>104</v>
          </cell>
        </row>
        <row r="153">
          <cell r="EV153" t="str">
            <v>山二施設工業株式会社</v>
          </cell>
          <cell r="EW153">
            <v>103</v>
          </cell>
        </row>
        <row r="154">
          <cell r="EV154" t="str">
            <v>京葉瓦斯株式会社</v>
          </cell>
          <cell r="EW154">
            <v>102</v>
          </cell>
        </row>
      </sheetData>
      <sheetData sheetId="32"/>
      <sheetData sheetId="33"/>
      <sheetData sheetId="34"/>
      <sheetData sheetId="35"/>
      <sheetData sheetId="36">
        <row r="23">
          <cell r="D23" t="str">
            <v xml:space="preserve">AG Energy(株) </v>
          </cell>
        </row>
        <row r="24">
          <cell r="D24" t="str">
            <v xml:space="preserve">Apaman Energy(株)(旧：(株)ASエナジー) </v>
          </cell>
        </row>
        <row r="25">
          <cell r="D25" t="str">
            <v xml:space="preserve">(株)CHIBAむつざわエナジー </v>
          </cell>
        </row>
        <row r="26">
          <cell r="D26" t="str">
            <v xml:space="preserve">Cocoテラスたがわ(株) </v>
          </cell>
        </row>
        <row r="27">
          <cell r="D27" t="str">
            <v xml:space="preserve">(株)CWS </v>
          </cell>
        </row>
        <row r="28">
          <cell r="D28" t="str">
            <v xml:space="preserve">(株)F-Power </v>
          </cell>
        </row>
        <row r="29">
          <cell r="D29" t="str">
            <v xml:space="preserve">FTエナジー(株) </v>
          </cell>
        </row>
        <row r="30">
          <cell r="D30" t="str">
            <v xml:space="preserve">(株)G-Power </v>
          </cell>
        </row>
        <row r="31">
          <cell r="D31" t="str">
            <v xml:space="preserve">HTBエナジー(株) </v>
          </cell>
        </row>
        <row r="32">
          <cell r="D32" t="str">
            <v xml:space="preserve">JAG国際エナジー(株) </v>
          </cell>
        </row>
        <row r="33">
          <cell r="D33" t="str">
            <v xml:space="preserve">(株)J-POWERサプライアンドトレーディング(旧：(株)ベイサイドエナジー) </v>
          </cell>
        </row>
        <row r="34">
          <cell r="D34" t="str">
            <v xml:space="preserve">(株)JTBコミュニケーションデザイン </v>
          </cell>
        </row>
        <row r="35">
          <cell r="D35" t="str">
            <v xml:space="preserve">Just Energy Japan(同)(旧：オールエナジー(同)) </v>
          </cell>
        </row>
        <row r="36">
          <cell r="D36" t="str">
            <v xml:space="preserve">JXTGエネルギー(株)(旧JXエネルギー(株)) </v>
          </cell>
        </row>
        <row r="37">
          <cell r="D37" t="str">
            <v xml:space="preserve">KDDI(株) </v>
          </cell>
        </row>
        <row r="38">
          <cell r="D38" t="str">
            <v xml:space="preserve">(株)Kenesエネルギーサービス </v>
          </cell>
        </row>
        <row r="39">
          <cell r="D39" t="str">
            <v>(株)Looop メニューA</v>
          </cell>
        </row>
        <row r="40">
          <cell r="D40" t="str">
            <v>(株)Looop メニューB</v>
          </cell>
        </row>
        <row r="41">
          <cell r="D41" t="str">
            <v xml:space="preserve">(株)Looop メニューC(残差) </v>
          </cell>
        </row>
        <row r="42">
          <cell r="D42" t="str">
            <v xml:space="preserve">MCリテールエナジー(株) </v>
          </cell>
        </row>
        <row r="43">
          <cell r="D43" t="str">
            <v xml:space="preserve">(株)Misumi </v>
          </cell>
        </row>
        <row r="44">
          <cell r="D44" t="str">
            <v xml:space="preserve">MKステーションズ(株)(旧：マンション高圧化ステーションズ(株)) </v>
          </cell>
        </row>
        <row r="45">
          <cell r="D45" t="str">
            <v xml:space="preserve">Myシティ電力(株) </v>
          </cell>
        </row>
        <row r="46">
          <cell r="D46" t="str">
            <v xml:space="preserve">NECファシリティーズ(株) </v>
          </cell>
        </row>
        <row r="47">
          <cell r="D47" t="str">
            <v xml:space="preserve">Next Power(株)(旧：(株)長谷工アネシス) </v>
          </cell>
        </row>
        <row r="48">
          <cell r="D48" t="str">
            <v xml:space="preserve">NFパワーサービス(株) </v>
          </cell>
        </row>
        <row r="49">
          <cell r="D49" t="str">
            <v>(株)NTTファシリティーズ メニューA</v>
          </cell>
        </row>
        <row r="50">
          <cell r="D50" t="str">
            <v>(株)NTTファシリティーズ メニューB(残差)</v>
          </cell>
        </row>
        <row r="51">
          <cell r="D51" t="str">
            <v xml:space="preserve">(株)Optimized Energy </v>
          </cell>
        </row>
        <row r="52">
          <cell r="D52" t="str">
            <v xml:space="preserve">(株)PinT(旧：せとうち電力(株)) </v>
          </cell>
        </row>
        <row r="53">
          <cell r="D53" t="str">
            <v xml:space="preserve">SBパワー(株) </v>
          </cell>
        </row>
        <row r="54">
          <cell r="D54" t="str">
            <v xml:space="preserve">(株)S-CORE </v>
          </cell>
        </row>
        <row r="55">
          <cell r="D55" t="str">
            <v xml:space="preserve">(株)SEウイングズ </v>
          </cell>
        </row>
        <row r="56">
          <cell r="D56" t="str">
            <v xml:space="preserve">(株)TOKYO油電力 </v>
          </cell>
        </row>
        <row r="57">
          <cell r="D57" t="str">
            <v xml:space="preserve">(株)TOSMO </v>
          </cell>
        </row>
        <row r="58">
          <cell r="D58" t="str">
            <v xml:space="preserve">(株)TTSパワー </v>
          </cell>
        </row>
        <row r="59">
          <cell r="D59" t="str">
            <v xml:space="preserve">(株)USEN NETWORKS(旧：(株)U-NEXT) </v>
          </cell>
        </row>
        <row r="60">
          <cell r="D60" t="str">
            <v xml:space="preserve">(株)V-Power </v>
          </cell>
        </row>
        <row r="61">
          <cell r="D61" t="str">
            <v xml:space="preserve">(株)アースインフィニティ(旧：(株)ネオインターナショナル) </v>
          </cell>
        </row>
        <row r="62">
          <cell r="D62" t="str">
            <v>アーバンエナジー(株) メニューA</v>
          </cell>
        </row>
        <row r="63">
          <cell r="D63" t="str">
            <v>アーバンエナジー(株) メニューB</v>
          </cell>
        </row>
        <row r="64">
          <cell r="D64" t="str">
            <v>アーバンエナジー(株) メニューC(残差）</v>
          </cell>
        </row>
        <row r="65">
          <cell r="D65" t="str">
            <v xml:space="preserve">(株)アイ・グリッド・ソリューションズ </v>
          </cell>
        </row>
        <row r="66">
          <cell r="D66" t="str">
            <v xml:space="preserve">(株)アイキューフォーメーション </v>
          </cell>
        </row>
        <row r="67">
          <cell r="D67" t="str">
            <v xml:space="preserve">愛知電力(株) </v>
          </cell>
        </row>
        <row r="68">
          <cell r="D68" t="str">
            <v>青森県民エナジー(株)</v>
          </cell>
        </row>
        <row r="69">
          <cell r="D69" t="str">
            <v xml:space="preserve">あくびコミュニケーションズ(株) </v>
          </cell>
        </row>
        <row r="70">
          <cell r="D70" t="str">
            <v xml:space="preserve">足利ガス(株) </v>
          </cell>
        </row>
        <row r="71">
          <cell r="D71" t="str">
            <v xml:space="preserve">(株)アシストワンエナジー </v>
          </cell>
        </row>
        <row r="72">
          <cell r="D72" t="str">
            <v xml:space="preserve">アストモスエネルギー(株) </v>
          </cell>
        </row>
        <row r="73">
          <cell r="D73" t="str">
            <v xml:space="preserve">(株)アドバンテック </v>
          </cell>
        </row>
        <row r="74">
          <cell r="D74" t="str">
            <v xml:space="preserve">(株)アメニティ電力 </v>
          </cell>
        </row>
        <row r="75">
          <cell r="D75" t="str">
            <v>アンビット・エナジー・ジャパン(同)</v>
          </cell>
        </row>
        <row r="76">
          <cell r="D76" t="str">
            <v xml:space="preserve">アンフィニ(株) </v>
          </cell>
        </row>
        <row r="77">
          <cell r="D77" t="str">
            <v xml:space="preserve">(株)イーエムアイ </v>
          </cell>
        </row>
        <row r="78">
          <cell r="D78" t="str">
            <v xml:space="preserve">(株)イーセル </v>
          </cell>
        </row>
        <row r="79">
          <cell r="D79" t="str">
            <v xml:space="preserve">(株)イーネットワークシステムズ </v>
          </cell>
        </row>
        <row r="80">
          <cell r="D80" t="str">
            <v xml:space="preserve">イーレックス(株) </v>
          </cell>
        </row>
        <row r="81">
          <cell r="D81" t="str">
            <v xml:space="preserve">イーレックス・スパーク・エリアマーケティング(株) </v>
          </cell>
        </row>
        <row r="82">
          <cell r="D82" t="str">
            <v xml:space="preserve">イーレックス・スパーク・マーケティング(株) </v>
          </cell>
        </row>
        <row r="83">
          <cell r="D83" t="str">
            <v xml:space="preserve">(株)池見石油店 </v>
          </cell>
        </row>
        <row r="84">
          <cell r="D84" t="str">
            <v xml:space="preserve">いこま市民パワー(株) </v>
          </cell>
        </row>
        <row r="85">
          <cell r="D85" t="str">
            <v xml:space="preserve">いこま電力(株) </v>
          </cell>
        </row>
        <row r="86">
          <cell r="D86" t="str">
            <v xml:space="preserve">石川電力(株) </v>
          </cell>
        </row>
        <row r="87">
          <cell r="D87" t="str">
            <v xml:space="preserve">(一財)泉佐野電力 </v>
          </cell>
        </row>
        <row r="88">
          <cell r="D88" t="str">
            <v xml:space="preserve">出雲ガス(株) </v>
          </cell>
        </row>
        <row r="89">
          <cell r="D89" t="str">
            <v xml:space="preserve">伊勢崎ガス(株) </v>
          </cell>
        </row>
        <row r="90">
          <cell r="D90" t="str">
            <v xml:space="preserve">(株)いちき串木野電力 </v>
          </cell>
        </row>
        <row r="91">
          <cell r="D91" t="str">
            <v xml:space="preserve">(株)いちたかガスワン </v>
          </cell>
        </row>
        <row r="92">
          <cell r="D92" t="str">
            <v xml:space="preserve">出光グリーンパワー(株) </v>
          </cell>
        </row>
        <row r="93">
          <cell r="D93" t="str">
            <v>伊藤忠エネクス(株) メニューA</v>
          </cell>
        </row>
        <row r="94">
          <cell r="D94" t="str">
            <v xml:space="preserve">伊藤忠エネクス(株) メニューB(残差) </v>
          </cell>
        </row>
        <row r="95">
          <cell r="D95" t="str">
            <v xml:space="preserve">伊藤忠エネクスホームライフ西日本(株) </v>
          </cell>
        </row>
        <row r="96">
          <cell r="D96" t="str">
            <v xml:space="preserve">伊藤忠商事(株) </v>
          </cell>
        </row>
        <row r="97">
          <cell r="D97" t="str">
            <v xml:space="preserve">伊藤忠プランテック(株) </v>
          </cell>
        </row>
        <row r="98">
          <cell r="D98" t="str">
            <v xml:space="preserve">入間ガス(株) </v>
          </cell>
        </row>
        <row r="99">
          <cell r="D99" t="str">
            <v xml:space="preserve">イワタニ関東(株) </v>
          </cell>
        </row>
        <row r="100">
          <cell r="D100" t="str">
            <v xml:space="preserve">イワタニ首都圏(株) </v>
          </cell>
        </row>
        <row r="101">
          <cell r="D101" t="str">
            <v xml:space="preserve">(株)岩手ウッドパワー </v>
          </cell>
        </row>
        <row r="102">
          <cell r="D102" t="str">
            <v xml:space="preserve">(株)ウエスト電力 </v>
          </cell>
        </row>
        <row r="103">
          <cell r="D103" t="str">
            <v xml:space="preserve">上田ガス(株) </v>
          </cell>
        </row>
        <row r="104">
          <cell r="D104" t="str">
            <v xml:space="preserve">うすきエネルギー(株) </v>
          </cell>
        </row>
        <row r="105">
          <cell r="D105" t="str">
            <v xml:space="preserve">(株)エーコープサービス </v>
          </cell>
        </row>
        <row r="106">
          <cell r="D106" t="str">
            <v xml:space="preserve">(株)エージーピー </v>
          </cell>
        </row>
        <row r="107">
          <cell r="D107" t="str">
            <v xml:space="preserve">(株)エコア </v>
          </cell>
        </row>
        <row r="108">
          <cell r="D108" t="str">
            <v xml:space="preserve">(株)エコスタイル </v>
          </cell>
        </row>
        <row r="109">
          <cell r="D109" t="str">
            <v>(株)エスケーエナジー</v>
          </cell>
        </row>
        <row r="110">
          <cell r="D110" t="str">
            <v xml:space="preserve">(株)エナジードリーム </v>
          </cell>
        </row>
        <row r="111">
          <cell r="D111" t="str">
            <v xml:space="preserve">(株)エナジー北海道 </v>
          </cell>
        </row>
        <row r="112">
          <cell r="D112" t="str">
            <v xml:space="preserve">(株)エナリス・パワー・マーケティング </v>
          </cell>
        </row>
        <row r="113">
          <cell r="D113" t="str">
            <v xml:space="preserve">(株)エヌパワー南九州 </v>
          </cell>
        </row>
        <row r="114">
          <cell r="D114" t="str">
            <v xml:space="preserve">(株)エネアーク関西(旧：伊藤忠エネクスホームライフ関西(株)) </v>
          </cell>
        </row>
        <row r="115">
          <cell r="D115" t="str">
            <v xml:space="preserve">(株)エネアーク関東(旧：伊藤忠エネクスホームライフ関東(株)) </v>
          </cell>
        </row>
        <row r="116">
          <cell r="D116" t="str">
            <v xml:space="preserve">(株)エネクスライフサービス </v>
          </cell>
        </row>
        <row r="117">
          <cell r="D117" t="str">
            <v xml:space="preserve">(株)エネコープ </v>
          </cell>
        </row>
        <row r="118">
          <cell r="D118" t="str">
            <v xml:space="preserve">エネサーブ(株) </v>
          </cell>
        </row>
        <row r="119">
          <cell r="D119" t="str">
            <v xml:space="preserve">(株)エネサンス関東 </v>
          </cell>
        </row>
        <row r="120">
          <cell r="D120" t="str">
            <v xml:space="preserve">エネックス(株) </v>
          </cell>
        </row>
        <row r="121">
          <cell r="D121" t="str">
            <v>(株)エネット メニューA</v>
          </cell>
        </row>
        <row r="122">
          <cell r="D122" t="str">
            <v>(株)エネット メニューB</v>
          </cell>
        </row>
        <row r="123">
          <cell r="D123" t="str">
            <v xml:space="preserve">(株)エネット メニューC(残差) </v>
          </cell>
        </row>
        <row r="124">
          <cell r="D124" t="str">
            <v xml:space="preserve">エネラボ(株)(旧：せと電力(株)) </v>
          </cell>
        </row>
        <row r="125">
          <cell r="D125" t="str">
            <v xml:space="preserve">(株)エネルギア・ソリューション・アンド・サービス </v>
          </cell>
        </row>
        <row r="126">
          <cell r="D126" t="str">
            <v>荏原環境プラント(株) メニューA</v>
          </cell>
        </row>
        <row r="127">
          <cell r="D127" t="str">
            <v>荏原環境プラント(株) メニューB</v>
          </cell>
        </row>
        <row r="128">
          <cell r="D128" t="str">
            <v>荏原環境プラント(株) メニューC</v>
          </cell>
        </row>
        <row r="129">
          <cell r="D129" t="str">
            <v>荏原環境プラント(株) メニューD</v>
          </cell>
        </row>
        <row r="130">
          <cell r="D130" t="str">
            <v>荏原環境プラント(株) メニューE</v>
          </cell>
        </row>
        <row r="131">
          <cell r="D131" t="str">
            <v>荏原環境プラント(株) メニューF</v>
          </cell>
        </row>
        <row r="132">
          <cell r="D132" t="str">
            <v>荏原環境プラント(株) メニューG</v>
          </cell>
        </row>
        <row r="133">
          <cell r="D133" t="str">
            <v>荏原環境プラント(株) メニューH</v>
          </cell>
        </row>
        <row r="134">
          <cell r="D134" t="str">
            <v>荏原環境プラント(株) メニューI(残差)</v>
          </cell>
        </row>
        <row r="135">
          <cell r="D135" t="str">
            <v xml:space="preserve">(株)エフエネ(旧：(株)エフティエナジー) </v>
          </cell>
        </row>
        <row r="136">
          <cell r="D136" t="str">
            <v xml:space="preserve">エフビットコミュニケーションズ(株) </v>
          </cell>
        </row>
        <row r="137">
          <cell r="D137" t="str">
            <v xml:space="preserve">(株)エルピオ </v>
          </cell>
        </row>
        <row r="138">
          <cell r="D138" t="str">
            <v xml:space="preserve">王子・伊藤忠エネクス電力販売(株) </v>
          </cell>
        </row>
        <row r="139">
          <cell r="D139" t="str">
            <v xml:space="preserve">青梅ガス(株) </v>
          </cell>
        </row>
        <row r="140">
          <cell r="D140" t="str">
            <v xml:space="preserve">大分ケーブルテレコム(株) </v>
          </cell>
        </row>
        <row r="141">
          <cell r="D141" t="str">
            <v xml:space="preserve">大垣ガス(株) </v>
          </cell>
        </row>
        <row r="142">
          <cell r="D142" t="str">
            <v xml:space="preserve">大阪いずみ市民生活協同組合 </v>
          </cell>
        </row>
        <row r="143">
          <cell r="D143" t="str">
            <v xml:space="preserve">大阪瓦斯(株) </v>
          </cell>
        </row>
        <row r="144">
          <cell r="D144" t="str">
            <v xml:space="preserve">大阪府民電力(株) </v>
          </cell>
        </row>
        <row r="145">
          <cell r="D145" t="str">
            <v xml:space="preserve">(株)おおた電力 </v>
          </cell>
        </row>
        <row r="146">
          <cell r="D146" t="str">
            <v xml:space="preserve">岡田建設(株) </v>
          </cell>
        </row>
        <row r="147">
          <cell r="D147" t="str">
            <v xml:space="preserve">(株)オカモト </v>
          </cell>
        </row>
        <row r="148">
          <cell r="D148" t="str">
            <v xml:space="preserve">岡山電力(株) </v>
          </cell>
        </row>
        <row r="149">
          <cell r="D149" t="str">
            <v xml:space="preserve">(株)沖縄ガスニューパワー </v>
          </cell>
        </row>
        <row r="150">
          <cell r="D150" t="str">
            <v xml:space="preserve">沖縄電力(株) </v>
          </cell>
        </row>
        <row r="151">
          <cell r="D151" t="str">
            <v>沖縄電力(株)[一般送配電事業者]</v>
          </cell>
        </row>
        <row r="152">
          <cell r="D152" t="str">
            <v xml:space="preserve">奥出雲電力(株) </v>
          </cell>
        </row>
        <row r="153">
          <cell r="D153" t="str">
            <v xml:space="preserve">オリックス(株) メニューA </v>
          </cell>
        </row>
        <row r="154">
          <cell r="D154" t="str">
            <v xml:space="preserve">オリックス(株) メニューB(残差) </v>
          </cell>
        </row>
        <row r="155">
          <cell r="D155" t="str">
            <v xml:space="preserve">香川電力(株) </v>
          </cell>
        </row>
        <row r="156">
          <cell r="D156" t="str">
            <v xml:space="preserve">角栄ガス(株) </v>
          </cell>
        </row>
        <row r="157">
          <cell r="D157" t="str">
            <v xml:space="preserve">格安電力(株) </v>
          </cell>
        </row>
        <row r="158">
          <cell r="D158" t="str">
            <v xml:space="preserve">鹿児島電力(株) </v>
          </cell>
        </row>
        <row r="159">
          <cell r="D159" t="str">
            <v xml:space="preserve">川重商事(株) </v>
          </cell>
        </row>
        <row r="160">
          <cell r="D160" t="str">
            <v xml:space="preserve">関西エネルギーパワー(株) </v>
          </cell>
        </row>
        <row r="161">
          <cell r="D161" t="str">
            <v xml:space="preserve">(株)関西空調 </v>
          </cell>
        </row>
        <row r="162">
          <cell r="D162" t="str">
            <v xml:space="preserve">関西電力(株) </v>
          </cell>
        </row>
        <row r="163">
          <cell r="D163" t="str">
            <v>関西電力(株)[一般送配電事業者]</v>
          </cell>
        </row>
        <row r="164">
          <cell r="D164" t="str">
            <v>(株)関電エネルギーソリューション メニューA</v>
          </cell>
        </row>
        <row r="165">
          <cell r="D165" t="str">
            <v>(株)関電エネルギーソリューション メニューB（残差）</v>
          </cell>
        </row>
        <row r="166">
          <cell r="D166" t="str">
            <v xml:space="preserve">(同)北上新電力 </v>
          </cell>
        </row>
        <row r="167">
          <cell r="D167" t="str">
            <v xml:space="preserve">(株)北九州パワー </v>
          </cell>
        </row>
        <row r="168">
          <cell r="D168" t="str">
            <v xml:space="preserve">キタコー(株) </v>
          </cell>
        </row>
        <row r="169">
          <cell r="D169" t="str">
            <v xml:space="preserve">北日本石油(株) </v>
          </cell>
        </row>
        <row r="170">
          <cell r="D170" t="str">
            <v xml:space="preserve">岐阜電力(株) </v>
          </cell>
        </row>
        <row r="171">
          <cell r="D171" t="str">
            <v xml:space="preserve">キヤノンマーケティングジャパン(株) </v>
          </cell>
        </row>
        <row r="172">
          <cell r="D172" t="str">
            <v xml:space="preserve">九州エナジー(株) </v>
          </cell>
        </row>
        <row r="173">
          <cell r="D173" t="str">
            <v xml:space="preserve">九州電力(株) </v>
          </cell>
        </row>
        <row r="174">
          <cell r="D174" t="str">
            <v>九州電力(株)[一般送配電事業者]</v>
          </cell>
        </row>
        <row r="175">
          <cell r="D175" t="str">
            <v xml:space="preserve">九電みらいエナジー(株) </v>
          </cell>
        </row>
        <row r="176">
          <cell r="D176" t="str">
            <v xml:space="preserve">京都生活協同組合 </v>
          </cell>
        </row>
        <row r="177">
          <cell r="D177" t="str">
            <v xml:space="preserve">桐生瓦斯(株) </v>
          </cell>
        </row>
        <row r="178">
          <cell r="D178" t="str">
            <v xml:space="preserve">近畿電力(株) </v>
          </cell>
        </row>
        <row r="179">
          <cell r="D179" t="str">
            <v xml:space="preserve">熊本電力(株) </v>
          </cell>
        </row>
        <row r="180">
          <cell r="D180" t="str">
            <v xml:space="preserve">(一社)グリーン・市民電力 </v>
          </cell>
        </row>
        <row r="181">
          <cell r="D181" t="str">
            <v xml:space="preserve">(株)グリーンサークル </v>
          </cell>
        </row>
        <row r="182">
          <cell r="D182" t="str">
            <v xml:space="preserve">(株)グリーンパワー大東 </v>
          </cell>
        </row>
        <row r="183">
          <cell r="D183" t="str">
            <v xml:space="preserve">(株)グリムスパワー </v>
          </cell>
        </row>
        <row r="184">
          <cell r="D184" t="str">
            <v xml:space="preserve">(株)グローバルエンジニアリング </v>
          </cell>
        </row>
        <row r="185">
          <cell r="D185" t="str">
            <v xml:space="preserve">グローバルソリューションサービス(株) </v>
          </cell>
        </row>
        <row r="186">
          <cell r="D186" t="str">
            <v xml:space="preserve">(株)ケイ・オプティコム </v>
          </cell>
        </row>
        <row r="187">
          <cell r="D187" t="str">
            <v xml:space="preserve">京葉瓦斯(株) </v>
          </cell>
        </row>
        <row r="188">
          <cell r="D188" t="str">
            <v xml:space="preserve">(株)ケーブルネット下関 </v>
          </cell>
        </row>
        <row r="189">
          <cell r="D189" t="str">
            <v xml:space="preserve">(株)コープでんき東北 </v>
          </cell>
        </row>
        <row r="190">
          <cell r="D190" t="str">
            <v xml:space="preserve">国際航業(株) </v>
          </cell>
        </row>
        <row r="191">
          <cell r="D191" t="str">
            <v xml:space="preserve">御所野縄文電力(株) </v>
          </cell>
        </row>
        <row r="192">
          <cell r="D192" t="str">
            <v xml:space="preserve">御所野縄文パワー(株) </v>
          </cell>
        </row>
        <row r="193">
          <cell r="D193" t="str">
            <v xml:space="preserve">こなんウルトラパワー(株) </v>
          </cell>
        </row>
        <row r="194">
          <cell r="D194" t="str">
            <v xml:space="preserve">(株)コンシェルジュ </v>
          </cell>
        </row>
        <row r="195">
          <cell r="D195" t="str">
            <v xml:space="preserve">サーラｅエナジー(株) </v>
          </cell>
        </row>
        <row r="196">
          <cell r="D196" t="str">
            <v xml:space="preserve">(株)サイサン </v>
          </cell>
        </row>
        <row r="197">
          <cell r="D197" t="str">
            <v xml:space="preserve">埼玉ガス(株) </v>
          </cell>
        </row>
        <row r="198">
          <cell r="D198" t="str">
            <v xml:space="preserve">西部瓦斯(株) </v>
          </cell>
        </row>
        <row r="199">
          <cell r="D199" t="str">
            <v xml:space="preserve">札幌電力(株) </v>
          </cell>
        </row>
        <row r="200">
          <cell r="D200" t="str">
            <v xml:space="preserve">里山パワーワークス(株) </v>
          </cell>
        </row>
        <row r="201">
          <cell r="D201" t="str">
            <v xml:space="preserve">(株)サニックス </v>
          </cell>
        </row>
        <row r="202">
          <cell r="D202" t="str">
            <v xml:space="preserve">佐野瓦斯(株) </v>
          </cell>
        </row>
        <row r="203">
          <cell r="D203" t="str">
            <v xml:space="preserve">サミットエナジー(株) </v>
          </cell>
        </row>
        <row r="204">
          <cell r="D204" t="str">
            <v xml:space="preserve">(株)サン・ビーム </v>
          </cell>
        </row>
        <row r="205">
          <cell r="D205" t="str">
            <v xml:space="preserve">三愛石油(株) </v>
          </cell>
        </row>
        <row r="206">
          <cell r="D206" t="str">
            <v xml:space="preserve">山陰エレキ・アライアンス(株) </v>
          </cell>
        </row>
        <row r="207">
          <cell r="D207" t="str">
            <v xml:space="preserve">山陰酸素工業(株) </v>
          </cell>
        </row>
        <row r="208">
          <cell r="D208" t="str">
            <v xml:space="preserve">サンリン(株) </v>
          </cell>
        </row>
        <row r="209">
          <cell r="D209" t="str">
            <v xml:space="preserve">(株)シーエナジー </v>
          </cell>
        </row>
        <row r="210">
          <cell r="D210" t="str">
            <v xml:space="preserve">(株)ジェイコム足立 </v>
          </cell>
        </row>
        <row r="211">
          <cell r="D211" t="str">
            <v xml:space="preserve">(株)ジェイコムイースト </v>
          </cell>
        </row>
        <row r="212">
          <cell r="D212" t="str">
            <v xml:space="preserve">(株)ジェイコム市川 </v>
          </cell>
        </row>
        <row r="213">
          <cell r="D213" t="str">
            <v xml:space="preserve">(株)ジェイコムウエスト </v>
          </cell>
        </row>
        <row r="214">
          <cell r="D214" t="str">
            <v xml:space="preserve">(株)ジェイコム大田 </v>
          </cell>
        </row>
        <row r="215">
          <cell r="D215" t="str">
            <v xml:space="preserve">(株)ジェイコム川口戸田 </v>
          </cell>
        </row>
        <row r="216">
          <cell r="D216" t="str">
            <v xml:space="preserve">(株)ジェイコム北関東 </v>
          </cell>
        </row>
        <row r="217">
          <cell r="D217" t="str">
            <v xml:space="preserve">(株)ジェイコム九州 </v>
          </cell>
        </row>
        <row r="218">
          <cell r="D218" t="str">
            <v xml:space="preserve">(株)ジェイコムさいたま </v>
          </cell>
        </row>
        <row r="219">
          <cell r="D219" t="str">
            <v xml:space="preserve">(株)ジェイコム札幌 </v>
          </cell>
        </row>
        <row r="220">
          <cell r="D220" t="str">
            <v xml:space="preserve">(株)ジェイコム湘南 </v>
          </cell>
        </row>
        <row r="221">
          <cell r="D221" t="str">
            <v xml:space="preserve">(株)ジェイコム多摩 </v>
          </cell>
        </row>
        <row r="222">
          <cell r="D222" t="str">
            <v xml:space="preserve">(株)ジェイコム千葉 </v>
          </cell>
        </row>
        <row r="223">
          <cell r="D223" t="str">
            <v xml:space="preserve">(株)ジェイコム千葉セン トラル </v>
          </cell>
        </row>
        <row r="224">
          <cell r="D224" t="str">
            <v xml:space="preserve">(株)ジェイコム東葛葛飾 </v>
          </cell>
        </row>
        <row r="225">
          <cell r="D225" t="str">
            <v xml:space="preserve">(株)ジェイコム東京 </v>
          </cell>
        </row>
        <row r="226">
          <cell r="D226" t="str">
            <v xml:space="preserve">(株)ジェイコム東京北 </v>
          </cell>
        </row>
        <row r="227">
          <cell r="D227" t="str">
            <v xml:space="preserve">(株)ジェイコム中野 </v>
          </cell>
        </row>
        <row r="228">
          <cell r="D228" t="str">
            <v xml:space="preserve">(株)ジェイコム八王子 </v>
          </cell>
        </row>
        <row r="229">
          <cell r="D229" t="str">
            <v xml:space="preserve">(株)ジェイコム日野 </v>
          </cell>
        </row>
        <row r="230">
          <cell r="D230" t="str">
            <v xml:space="preserve">(株)ジェイコム船橋習志野 </v>
          </cell>
        </row>
        <row r="231">
          <cell r="D231" t="str">
            <v xml:space="preserve">(株)ジェイコム港新宿 </v>
          </cell>
        </row>
        <row r="232">
          <cell r="D232" t="str">
            <v xml:space="preserve">(株)ジェイコム南横浜 </v>
          </cell>
        </row>
        <row r="233">
          <cell r="D233" t="str">
            <v xml:space="preserve">(株)ジェイコム武蔵野三鷹 </v>
          </cell>
        </row>
        <row r="234">
          <cell r="D234" t="str">
            <v xml:space="preserve">志賀高原リゾート開発(株) </v>
          </cell>
        </row>
        <row r="235">
          <cell r="D235" t="str">
            <v xml:space="preserve">滋賀電力(株) </v>
          </cell>
        </row>
        <row r="236">
          <cell r="D236" t="str">
            <v xml:space="preserve">四国電力(株) </v>
          </cell>
        </row>
        <row r="237">
          <cell r="D237" t="str">
            <v>四国電力(株)[一般送配電事業者]</v>
          </cell>
        </row>
        <row r="238">
          <cell r="D238" t="str">
            <v xml:space="preserve">静岡ガス＆パワー(株) </v>
          </cell>
        </row>
        <row r="239">
          <cell r="D239" t="str">
            <v>自然電力(株) メニューA</v>
          </cell>
        </row>
        <row r="240">
          <cell r="D240" t="str">
            <v xml:space="preserve">(株)シナジアパワー </v>
          </cell>
        </row>
        <row r="241">
          <cell r="D241" t="str">
            <v>シナネン(株) メニューA</v>
          </cell>
        </row>
        <row r="242">
          <cell r="D242" t="str">
            <v>シナネン(株) メニューB(残差)</v>
          </cell>
        </row>
        <row r="243">
          <cell r="D243" t="str">
            <v xml:space="preserve">芝浦電力(株) </v>
          </cell>
        </row>
        <row r="244">
          <cell r="D244" t="str">
            <v xml:space="preserve">清水建設(株) </v>
          </cell>
        </row>
        <row r="245">
          <cell r="D245" t="str">
            <v xml:space="preserve">地元電力(株) </v>
          </cell>
        </row>
        <row r="246">
          <cell r="D246" t="str">
            <v xml:space="preserve">湘南電力(株) </v>
          </cell>
        </row>
        <row r="247">
          <cell r="D247" t="str">
            <v xml:space="preserve">昭和シェル石油(株) </v>
          </cell>
        </row>
        <row r="248">
          <cell r="D248" t="str">
            <v xml:space="preserve">昭和商事(株) </v>
          </cell>
        </row>
        <row r="249">
          <cell r="D249" t="str">
            <v xml:space="preserve">シン・エナジー(株)(旧：(株)洸陽電機) </v>
          </cell>
        </row>
        <row r="250">
          <cell r="D250" t="str">
            <v xml:space="preserve">(株)新出光 </v>
          </cell>
        </row>
        <row r="251">
          <cell r="D251" t="str">
            <v xml:space="preserve">新エネルギー開発(株) </v>
          </cell>
        </row>
        <row r="252">
          <cell r="D252" t="str">
            <v xml:space="preserve">新電力おおいた(株) </v>
          </cell>
        </row>
        <row r="253">
          <cell r="D253" t="str">
            <v xml:space="preserve">新電力フロンティア(株) </v>
          </cell>
        </row>
        <row r="254">
          <cell r="D254" t="str">
            <v xml:space="preserve">新日鉄住金エンジニアリング(株) </v>
          </cell>
        </row>
        <row r="255">
          <cell r="D255" t="str">
            <v xml:space="preserve">(株)翠光トップライン </v>
          </cell>
        </row>
        <row r="256">
          <cell r="D256" t="str">
            <v>ズームエナジージャパン(同)</v>
          </cell>
        </row>
        <row r="257">
          <cell r="D257" t="str">
            <v xml:space="preserve">須賀川瓦斯(株) </v>
          </cell>
        </row>
        <row r="258">
          <cell r="D258" t="str">
            <v xml:space="preserve">スズカ電工(株) </v>
          </cell>
        </row>
        <row r="259">
          <cell r="D259" t="str">
            <v>鈴与商事(株) メニューA</v>
          </cell>
        </row>
        <row r="260">
          <cell r="D260" t="str">
            <v xml:space="preserve">鈴与商事(株) メニューB(残差) </v>
          </cell>
        </row>
        <row r="261">
          <cell r="D261" t="str">
            <v xml:space="preserve">スマートエナジー磐田(株) </v>
          </cell>
        </row>
        <row r="262">
          <cell r="D262" t="str">
            <v xml:space="preserve">(株)スマートテック </v>
          </cell>
        </row>
        <row r="263">
          <cell r="D263" t="str">
            <v xml:space="preserve">諏訪瓦斯(株) </v>
          </cell>
        </row>
        <row r="264">
          <cell r="D264" t="str">
            <v xml:space="preserve">生活協同組合コープこうべ </v>
          </cell>
        </row>
        <row r="265">
          <cell r="D265" t="str">
            <v xml:space="preserve">生活協同組合コープしが </v>
          </cell>
        </row>
        <row r="266">
          <cell r="D266" t="str">
            <v xml:space="preserve">生活協同組合コープみらい </v>
          </cell>
        </row>
        <row r="267">
          <cell r="D267" t="str">
            <v xml:space="preserve">(株)生活クラブエナジー </v>
          </cell>
        </row>
        <row r="268">
          <cell r="D268" t="str">
            <v xml:space="preserve">西武ガス(株) </v>
          </cell>
        </row>
        <row r="269">
          <cell r="D269" t="str">
            <v xml:space="preserve">積水化学工業(株) </v>
          </cell>
        </row>
        <row r="270">
          <cell r="D270" t="str">
            <v xml:space="preserve">ゼロワットパワー(株) </v>
          </cell>
        </row>
        <row r="271">
          <cell r="D271" t="str">
            <v xml:space="preserve">全農エネルギー(株) </v>
          </cell>
        </row>
        <row r="272">
          <cell r="D272" t="str">
            <v xml:space="preserve">総合エネルギー(株) </v>
          </cell>
        </row>
        <row r="273">
          <cell r="D273" t="str">
            <v>そうまＩグリッド(同)</v>
          </cell>
        </row>
        <row r="274">
          <cell r="D274" t="str">
            <v xml:space="preserve">ダイヤモンドパワー(株) </v>
          </cell>
        </row>
        <row r="275">
          <cell r="D275" t="str">
            <v xml:space="preserve">大一ガス(株) </v>
          </cell>
        </row>
        <row r="276">
          <cell r="D276" t="str">
            <v xml:space="preserve">大東エナジー(株) </v>
          </cell>
        </row>
        <row r="277">
          <cell r="D277" t="str">
            <v xml:space="preserve">大東ガス(株) </v>
          </cell>
        </row>
        <row r="278">
          <cell r="D278" t="str">
            <v xml:space="preserve">太陽ガス(株) </v>
          </cell>
        </row>
        <row r="279">
          <cell r="D279" t="str">
            <v xml:space="preserve">大和エネルギー(株) </v>
          </cell>
        </row>
        <row r="280">
          <cell r="D280" t="str">
            <v>大和ハウス工業(株) メニューA</v>
          </cell>
        </row>
        <row r="281">
          <cell r="D281" t="str">
            <v>大和ハウス工業(株) メニューB</v>
          </cell>
        </row>
        <row r="282">
          <cell r="D282" t="str">
            <v xml:space="preserve">大和ハウス工業(株) メニューC(残差) </v>
          </cell>
        </row>
        <row r="283">
          <cell r="D283" t="str">
            <v>(株)タクマエナジー メニューA</v>
          </cell>
        </row>
        <row r="284">
          <cell r="D284" t="str">
            <v>(株)タクマエナジー メニューB（残差）</v>
          </cell>
        </row>
        <row r="285">
          <cell r="D285" t="str">
            <v>(株)地域電力</v>
          </cell>
        </row>
        <row r="286">
          <cell r="D286" t="str">
            <v xml:space="preserve">(株)地球クラブ </v>
          </cell>
        </row>
        <row r="287">
          <cell r="D287" t="str">
            <v xml:space="preserve">千葉電力(株) </v>
          </cell>
        </row>
        <row r="288">
          <cell r="D288" t="str">
            <v xml:space="preserve">中央セントラルガス(株) </v>
          </cell>
        </row>
        <row r="289">
          <cell r="D289" t="str">
            <v xml:space="preserve">中央電力(株) </v>
          </cell>
        </row>
        <row r="290">
          <cell r="D290" t="str">
            <v xml:space="preserve">中央電力エナジー(株) </v>
          </cell>
        </row>
        <row r="291">
          <cell r="D291" t="str">
            <v xml:space="preserve">(株)中海テレビ放送 </v>
          </cell>
        </row>
        <row r="292">
          <cell r="D292" t="str">
            <v xml:space="preserve">中国電力(株) </v>
          </cell>
        </row>
        <row r="293">
          <cell r="D293" t="str">
            <v>中国電力(株)[一般送配電事業者]</v>
          </cell>
        </row>
        <row r="294">
          <cell r="D294" t="str">
            <v xml:space="preserve">中部電力(株) </v>
          </cell>
        </row>
        <row r="295">
          <cell r="D295" t="str">
            <v>中部電力(株)[一般送配電事業者]</v>
          </cell>
        </row>
        <row r="296">
          <cell r="D296" t="str">
            <v xml:space="preserve">(株)津軽あっぷるパワー </v>
          </cell>
        </row>
        <row r="297">
          <cell r="D297" t="str">
            <v xml:space="preserve">土浦ケーブルテレビ(株) </v>
          </cell>
        </row>
        <row r="298">
          <cell r="D298" t="str">
            <v xml:space="preserve">ツネイシＣバリューズ(株) </v>
          </cell>
        </row>
        <row r="299">
          <cell r="D299" t="str">
            <v xml:space="preserve">テクノエフアンドシー(株) </v>
          </cell>
        </row>
        <row r="300">
          <cell r="D300" t="str">
            <v xml:space="preserve">テス・エンジニアリング(株) </v>
          </cell>
        </row>
        <row r="301">
          <cell r="D301" t="str">
            <v>テプコカスタマーサービス(株) メニューA</v>
          </cell>
        </row>
        <row r="302">
          <cell r="D302" t="str">
            <v>テプコカスタマーサービス(株) メニューB(残差)</v>
          </cell>
        </row>
        <row r="303">
          <cell r="D303" t="str">
            <v xml:space="preserve">東海電力(株) </v>
          </cell>
        </row>
        <row r="304">
          <cell r="D304" t="str">
            <v xml:space="preserve">東罐商事(株) </v>
          </cell>
        </row>
        <row r="305">
          <cell r="D305" t="str">
            <v xml:space="preserve">(株)東急パワーサプライ </v>
          </cell>
        </row>
        <row r="306">
          <cell r="D306" t="str">
            <v xml:space="preserve">東京エコサービス(株) </v>
          </cell>
        </row>
        <row r="307">
          <cell r="D307" t="str">
            <v xml:space="preserve">東京ガス(株) </v>
          </cell>
        </row>
        <row r="308">
          <cell r="D308" t="str">
            <v>東京電力エナジーパートナー(株) メニューA</v>
          </cell>
        </row>
        <row r="309">
          <cell r="D309" t="str">
            <v xml:space="preserve">東京電力エナジーパートナー(株) メニューB(残差) </v>
          </cell>
        </row>
        <row r="310">
          <cell r="D310" t="str">
            <v>東京電力パワーグリッド(株)[一般送配電事業者]</v>
          </cell>
        </row>
        <row r="311">
          <cell r="D311" t="str">
            <v xml:space="preserve">(公財)東京都環境公社 </v>
          </cell>
        </row>
        <row r="312">
          <cell r="D312" t="str">
            <v xml:space="preserve">東芝エネルギーシステムズ(株)(旧：(株)東芝) </v>
          </cell>
        </row>
        <row r="313">
          <cell r="D313" t="str">
            <v xml:space="preserve">東邦ガス(株) </v>
          </cell>
        </row>
        <row r="314">
          <cell r="D314" t="str">
            <v xml:space="preserve">東北電力(株) </v>
          </cell>
        </row>
        <row r="315">
          <cell r="D315" t="str">
            <v>東北電力(株)[一般送配電事業者]</v>
          </cell>
        </row>
        <row r="316">
          <cell r="D316" t="str">
            <v xml:space="preserve">(株)トーセキ </v>
          </cell>
        </row>
        <row r="317">
          <cell r="D317" t="str">
            <v xml:space="preserve">(株)とっとり市民電力 </v>
          </cell>
        </row>
        <row r="318">
          <cell r="D318" t="str">
            <v xml:space="preserve">凸版印刷(株) </v>
          </cell>
        </row>
        <row r="319">
          <cell r="D319" t="str">
            <v xml:space="preserve">(株)トドック電力 </v>
          </cell>
        </row>
        <row r="320">
          <cell r="D320" t="str">
            <v xml:space="preserve">(株)登米電力 </v>
          </cell>
        </row>
        <row r="321">
          <cell r="D321" t="str">
            <v xml:space="preserve">富山電力(株) </v>
          </cell>
        </row>
        <row r="322">
          <cell r="D322" t="str">
            <v xml:space="preserve">(株)トヨタエナジーソリューションズ(旧：(株)トヨタタービンアンドシステム) </v>
          </cell>
        </row>
        <row r="323">
          <cell r="D323" t="str">
            <v xml:space="preserve">(株)とんでんホールディングス(旧:(株)とんでん) </v>
          </cell>
        </row>
        <row r="324">
          <cell r="D324" t="str">
            <v xml:space="preserve">長崎地域電力(株) </v>
          </cell>
        </row>
        <row r="325">
          <cell r="D325" t="str">
            <v xml:space="preserve">(株)ナカシマ </v>
          </cell>
        </row>
        <row r="326">
          <cell r="D326" t="str">
            <v xml:space="preserve">(株)中之条パワー </v>
          </cell>
        </row>
        <row r="327">
          <cell r="D327" t="str">
            <v xml:space="preserve">長野都市ガス(株) </v>
          </cell>
        </row>
        <row r="328">
          <cell r="D328" t="str">
            <v xml:space="preserve">なでしこ電力(株)(旧：佐伯森林資源(株)) </v>
          </cell>
        </row>
        <row r="329">
          <cell r="D329" t="str">
            <v xml:space="preserve">奈良電力(株) </v>
          </cell>
        </row>
        <row r="330">
          <cell r="D330" t="str">
            <v xml:space="preserve">(株)成田香取エネルギー </v>
          </cell>
        </row>
        <row r="331">
          <cell r="D331" t="str">
            <v xml:space="preserve">南部だんだんエナジー(株) </v>
          </cell>
        </row>
        <row r="332">
          <cell r="D332" t="str">
            <v xml:space="preserve">(株)ナンワエナジー </v>
          </cell>
        </row>
        <row r="333">
          <cell r="D333" t="str">
            <v xml:space="preserve">新潟県民電力(株) </v>
          </cell>
        </row>
        <row r="334">
          <cell r="D334" t="str">
            <v xml:space="preserve">西日本電力(株) </v>
          </cell>
        </row>
        <row r="335">
          <cell r="D335" t="str">
            <v xml:space="preserve">にちほクラウド電力(株) </v>
          </cell>
        </row>
        <row r="336">
          <cell r="D336" t="str">
            <v xml:space="preserve">日産トレーデイング(株) </v>
          </cell>
        </row>
        <row r="337">
          <cell r="D337" t="str">
            <v xml:space="preserve">(株)日本エコシステム </v>
          </cell>
        </row>
        <row r="338">
          <cell r="D338" t="str">
            <v xml:space="preserve">日本瓦斯(株)(旧：(株)エネカット) </v>
          </cell>
        </row>
        <row r="339">
          <cell r="D339" t="str">
            <v xml:space="preserve">(株)日本セレモニー </v>
          </cell>
        </row>
        <row r="340">
          <cell r="D340" t="str">
            <v xml:space="preserve">日本ファシリティ・ソリューション(株) </v>
          </cell>
        </row>
        <row r="341">
          <cell r="D341" t="str">
            <v xml:space="preserve">日本テクノ(株) </v>
          </cell>
        </row>
        <row r="342">
          <cell r="D342" t="str">
            <v xml:space="preserve">ネイチャーエナジー小国(株) </v>
          </cell>
        </row>
        <row r="343">
          <cell r="D343" t="str">
            <v>(株)ネクシィーズ・ゼロ</v>
          </cell>
        </row>
        <row r="344">
          <cell r="D344" t="str">
            <v xml:space="preserve">ネクストエナジー・アンド・リソース(株) </v>
          </cell>
        </row>
        <row r="345">
          <cell r="D345" t="str">
            <v xml:space="preserve">ネクストパワーやまと(株) </v>
          </cell>
        </row>
        <row r="346">
          <cell r="D346" t="str">
            <v xml:space="preserve">寝屋川電力(株) </v>
          </cell>
        </row>
        <row r="347">
          <cell r="D347" t="str">
            <v xml:space="preserve">パーパススマートパワー(株) </v>
          </cell>
        </row>
        <row r="348">
          <cell r="D348" t="str">
            <v xml:space="preserve">パシフィックパワー(株) </v>
          </cell>
        </row>
        <row r="349">
          <cell r="D349" t="str">
            <v xml:space="preserve">パナソニック(株) </v>
          </cell>
        </row>
        <row r="350">
          <cell r="D350" t="str">
            <v xml:space="preserve">(株)花巻銀河パワー </v>
          </cell>
        </row>
        <row r="351">
          <cell r="D351" t="str">
            <v xml:space="preserve">(株)パネイル </v>
          </cell>
        </row>
        <row r="352">
          <cell r="D352" t="str">
            <v xml:space="preserve">浜田ガス(株) </v>
          </cell>
        </row>
        <row r="353">
          <cell r="D353" t="str">
            <v xml:space="preserve">(株)浜松新電力 </v>
          </cell>
        </row>
        <row r="354">
          <cell r="D354" t="str">
            <v xml:space="preserve">(株)バランスハーツ </v>
          </cell>
        </row>
        <row r="355">
          <cell r="D355" t="str">
            <v xml:space="preserve">はりま電力(株) </v>
          </cell>
        </row>
        <row r="356">
          <cell r="D356" t="str">
            <v xml:space="preserve">(株)ハルエネ </v>
          </cell>
        </row>
        <row r="357">
          <cell r="D357" t="str">
            <v xml:space="preserve">(株)パルシステム電力 </v>
          </cell>
        </row>
        <row r="358">
          <cell r="D358" t="str">
            <v xml:space="preserve">(株)パワー・オプティマイザー(旧：緑新電力(株)) </v>
          </cell>
        </row>
        <row r="359">
          <cell r="D359" t="str">
            <v xml:space="preserve">パワーシェアリング(株) </v>
          </cell>
        </row>
        <row r="360">
          <cell r="D360" t="str">
            <v xml:space="preserve">ひおき地域エネルギー(株) </v>
          </cell>
        </row>
        <row r="361">
          <cell r="D361" t="str">
            <v xml:space="preserve">東日本電力(株) </v>
          </cell>
        </row>
        <row r="362">
          <cell r="D362" t="str">
            <v xml:space="preserve">(一社)東松島みらいとし機構 </v>
          </cell>
        </row>
        <row r="363">
          <cell r="D363" t="str">
            <v xml:space="preserve">日高都市ガス(株) </v>
          </cell>
        </row>
        <row r="364">
          <cell r="D364" t="str">
            <v xml:space="preserve">日田グリーン電力(株) </v>
          </cell>
        </row>
        <row r="365">
          <cell r="D365" t="str">
            <v>日立造船(株) メニューA</v>
          </cell>
        </row>
        <row r="366">
          <cell r="D366" t="str">
            <v>日立造船(株) メニューB（残差）</v>
          </cell>
        </row>
        <row r="367">
          <cell r="D367" t="str">
            <v xml:space="preserve">(株)ビビット </v>
          </cell>
        </row>
        <row r="368">
          <cell r="D368" t="str">
            <v xml:space="preserve">(株)広島一電力 </v>
          </cell>
        </row>
        <row r="369">
          <cell r="D369" t="str">
            <v xml:space="preserve">広島電力(株) </v>
          </cell>
        </row>
        <row r="370">
          <cell r="D370" t="str">
            <v xml:space="preserve">ファミリーエナジー(同) </v>
          </cell>
        </row>
        <row r="371">
          <cell r="D371" t="str">
            <v xml:space="preserve">(株)ファミリーネット・ジャパン </v>
          </cell>
        </row>
        <row r="372">
          <cell r="D372" t="str">
            <v xml:space="preserve">(株)フィット </v>
          </cell>
        </row>
        <row r="373">
          <cell r="D373" t="str">
            <v xml:space="preserve">(株)フォレストパワー </v>
          </cell>
        </row>
        <row r="374">
          <cell r="D374" t="str">
            <v xml:space="preserve">福岡電力(株) </v>
          </cell>
        </row>
        <row r="375">
          <cell r="D375" t="str">
            <v xml:space="preserve">ふくしま新電力(株) </v>
          </cell>
        </row>
        <row r="376">
          <cell r="D376" t="str">
            <v xml:space="preserve">福島電力(株) </v>
          </cell>
        </row>
        <row r="377">
          <cell r="D377" t="str">
            <v xml:space="preserve">ふくのしま電力(株) </v>
          </cell>
        </row>
        <row r="378">
          <cell r="D378" t="str">
            <v xml:space="preserve">(株)藤田商店 </v>
          </cell>
        </row>
        <row r="379">
          <cell r="D379" t="str">
            <v xml:space="preserve">富士見森のエネルギー(株) </v>
          </cell>
        </row>
        <row r="380">
          <cell r="D380" t="str">
            <v xml:space="preserve">武州瓦斯(株) </v>
          </cell>
        </row>
        <row r="381">
          <cell r="D381" t="str">
            <v xml:space="preserve">(株)フソウ・エナジー </v>
          </cell>
        </row>
        <row r="382">
          <cell r="D382" t="str">
            <v xml:space="preserve">武陽ガス(株) </v>
          </cell>
        </row>
        <row r="383">
          <cell r="D383" t="str">
            <v xml:space="preserve">フラワー電力(株) </v>
          </cell>
        </row>
        <row r="384">
          <cell r="D384" t="str">
            <v xml:space="preserve">プレミアムグリーンパワー(株) </v>
          </cell>
        </row>
        <row r="385">
          <cell r="D385" t="str">
            <v xml:space="preserve">北陸電力(株) </v>
          </cell>
        </row>
        <row r="386">
          <cell r="D386" t="str">
            <v>北陸電力(株)[一般送配電事業者]</v>
          </cell>
        </row>
        <row r="387">
          <cell r="D387" t="str">
            <v xml:space="preserve">北海道瓦斯(株) </v>
          </cell>
        </row>
        <row r="388">
          <cell r="D388" t="str">
            <v xml:space="preserve">北海道電力(株) </v>
          </cell>
        </row>
        <row r="389">
          <cell r="D389" t="str">
            <v>北海道電力(株)[一般送配電事業者]</v>
          </cell>
        </row>
        <row r="390">
          <cell r="D390" t="str">
            <v xml:space="preserve">(株)坊っちゃん電力 </v>
          </cell>
        </row>
        <row r="391">
          <cell r="D391" t="str">
            <v xml:space="preserve">本庄ガス(株) </v>
          </cell>
        </row>
        <row r="392">
          <cell r="D392" t="str">
            <v xml:space="preserve">本田技研工業(株) </v>
          </cell>
        </row>
        <row r="393">
          <cell r="D393" t="str">
            <v xml:space="preserve">(株)まち未来製作所 </v>
          </cell>
        </row>
        <row r="394">
          <cell r="D394" t="str">
            <v xml:space="preserve">松本ガス(株) </v>
          </cell>
        </row>
        <row r="395">
          <cell r="D395" t="str">
            <v xml:space="preserve">真庭バイオエネルギー(株) </v>
          </cell>
        </row>
        <row r="396">
          <cell r="D396" t="str">
            <v xml:space="preserve">丸紅新電力(株) </v>
          </cell>
        </row>
        <row r="397">
          <cell r="D397" t="str">
            <v xml:space="preserve">三井物産(株) </v>
          </cell>
        </row>
        <row r="398">
          <cell r="D398" t="str">
            <v xml:space="preserve">(株)ミツウロコヴェッセル(旧：(株)ミツウロコ) </v>
          </cell>
        </row>
        <row r="399">
          <cell r="D399" t="str">
            <v>ミツウロコグリーンエネルギー(株) メニューA</v>
          </cell>
        </row>
        <row r="400">
          <cell r="D400" t="str">
            <v>ミツウロコグリーンエネルギー(株) メニューB</v>
          </cell>
        </row>
        <row r="401">
          <cell r="D401" t="str">
            <v xml:space="preserve">ミツウロコグリーンエネルギー(株) メニューC(残差) </v>
          </cell>
        </row>
        <row r="402">
          <cell r="D402" t="str">
            <v xml:space="preserve">水戸電力(株) </v>
          </cell>
        </row>
        <row r="403">
          <cell r="D403" t="str">
            <v xml:space="preserve">宮城電力(株) </v>
          </cell>
        </row>
        <row r="404">
          <cell r="D404" t="str">
            <v xml:space="preserve">宮古新電力(株) </v>
          </cell>
        </row>
        <row r="405">
          <cell r="D405" t="str">
            <v xml:space="preserve">(株)宮崎ガスリビング </v>
          </cell>
        </row>
        <row r="406">
          <cell r="D406" t="str">
            <v xml:space="preserve">宮崎パワーライン(株) </v>
          </cell>
        </row>
        <row r="407">
          <cell r="D407" t="str">
            <v xml:space="preserve">みやまスマートエネルギー(株) </v>
          </cell>
        </row>
        <row r="408">
          <cell r="D408" t="str">
            <v xml:space="preserve">(株)みらい電力 </v>
          </cell>
        </row>
        <row r="409">
          <cell r="D409" t="str">
            <v xml:space="preserve">ミライフ(株) </v>
          </cell>
        </row>
        <row r="410">
          <cell r="D410" t="str">
            <v xml:space="preserve">ミライフ東日本(株) </v>
          </cell>
        </row>
        <row r="411">
          <cell r="D411" t="str">
            <v xml:space="preserve">みんな電力(株) </v>
          </cell>
        </row>
        <row r="412">
          <cell r="D412" t="str">
            <v xml:space="preserve">(株)明治産業 </v>
          </cell>
        </row>
        <row r="413">
          <cell r="D413" t="str">
            <v xml:space="preserve">名南共同エネルギー(株) </v>
          </cell>
        </row>
        <row r="414">
          <cell r="D414" t="str">
            <v xml:space="preserve">森の電力(株) </v>
          </cell>
        </row>
        <row r="415">
          <cell r="D415" t="str">
            <v xml:space="preserve">(株)やまがた新電力 </v>
          </cell>
        </row>
        <row r="416">
          <cell r="D416" t="str">
            <v xml:space="preserve">(株)ユーミーエナジー </v>
          </cell>
        </row>
        <row r="417">
          <cell r="D417" t="str">
            <v xml:space="preserve">横浜ウォーター(株) </v>
          </cell>
        </row>
        <row r="418">
          <cell r="D418" t="str">
            <v xml:space="preserve">四つ葉電力(株) </v>
          </cell>
        </row>
        <row r="419">
          <cell r="D419" t="str">
            <v xml:space="preserve">米子瓦斯(株) </v>
          </cell>
        </row>
        <row r="420">
          <cell r="D420" t="str">
            <v xml:space="preserve">楽天(株) </v>
          </cell>
        </row>
        <row r="421">
          <cell r="D421" t="str">
            <v xml:space="preserve">リエスパワー(株) </v>
          </cell>
        </row>
        <row r="422">
          <cell r="D422" t="str">
            <v xml:space="preserve">リエスパワーネクスト(株) </v>
          </cell>
        </row>
        <row r="423">
          <cell r="D423" t="str">
            <v xml:space="preserve">(株)リケン工業 </v>
          </cell>
        </row>
        <row r="424">
          <cell r="D424" t="str">
            <v>リコージャパン(株) メニューA</v>
          </cell>
        </row>
        <row r="425">
          <cell r="D425" t="str">
            <v>リコージャパン(株) メニューB</v>
          </cell>
        </row>
        <row r="426">
          <cell r="D426" t="str">
            <v>リコージャパン(株) メニューC(残差)</v>
          </cell>
        </row>
        <row r="427">
          <cell r="D427" t="str">
            <v xml:space="preserve">(株)リミックスポイント </v>
          </cell>
        </row>
        <row r="428">
          <cell r="D428" t="str">
            <v xml:space="preserve">(株)リレボ </v>
          </cell>
        </row>
        <row r="429">
          <cell r="D429" t="str">
            <v xml:space="preserve">ローカルエナジー(株) </v>
          </cell>
        </row>
        <row r="430">
          <cell r="D430" t="str">
            <v xml:space="preserve">ローカルでんき(株) </v>
          </cell>
        </row>
        <row r="431">
          <cell r="D431" t="str">
            <v xml:space="preserve">和歌山電力(株) </v>
          </cell>
        </row>
        <row r="432">
          <cell r="D432" t="str">
            <v xml:space="preserve">(株)早稲田環境研究所 </v>
          </cell>
        </row>
        <row r="433">
          <cell r="D433" t="str">
            <v xml:space="preserve">ワタミファーム＆エナジー(株) </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
      <sheetName val="月別（１～１２）"/>
      <sheetName val="月別（１３～２４）"/>
      <sheetName val="月別（２５～３３）"/>
      <sheetName val="非表示"/>
    </sheetNames>
    <sheetDataSet>
      <sheetData sheetId="0"/>
      <sheetData sheetId="1"/>
      <sheetData sheetId="2"/>
      <sheetData sheetId="3"/>
      <sheetData sheetId="4">
        <row r="2">
          <cell r="C2" t="str">
            <v>年度（平成　年　月　～　平成　年　月）のエネルギー起源二酸化炭素排出量計算書</v>
          </cell>
        </row>
        <row r="3">
          <cell r="B3">
            <v>23</v>
          </cell>
          <cell r="C3" t="str">
            <v>年度（平成23年 4月　～　平成24年 3月）のエネルギー起源二酸化炭素排出量計算書</v>
          </cell>
          <cell r="D3">
            <v>0.51</v>
          </cell>
        </row>
        <row r="4">
          <cell r="B4">
            <v>24</v>
          </cell>
          <cell r="C4" t="str">
            <v>年度（平成24年 4月　～　平成25年 3月）のエネルギー起源二酸化炭素排出量計算書</v>
          </cell>
          <cell r="D4">
            <v>0.57099999999999995</v>
          </cell>
        </row>
        <row r="5">
          <cell r="B5">
            <v>25</v>
          </cell>
          <cell r="C5" t="str">
            <v>年度（平成25年 4月　～　平成26年 3月）のエネルギー起源二酸化炭素排出量計算書</v>
          </cell>
          <cell r="D5">
            <v>0.57099999999999995</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施計画書"/>
      <sheetName val="ｺｰﾁﾝｸﾞ記録・進捗"/>
      <sheetName val="ﾘｽﾄ"/>
    </sheetNames>
    <sheetDataSet>
      <sheetData sheetId="0"/>
      <sheetData sheetId="1" refreshError="1"/>
      <sheetData sheetId="2">
        <row r="2">
          <cell r="B2" t="str">
            <v>ＡＴｶﾝﾊﾟﾆｰ</v>
          </cell>
        </row>
        <row r="3">
          <cell r="B3" t="str">
            <v>ＡＴキ</v>
          </cell>
        </row>
        <row r="4">
          <cell r="B4" t="str">
            <v>ＯＥホン</v>
          </cell>
        </row>
        <row r="5">
          <cell r="B5" t="str">
            <v>ＩＯホン</v>
          </cell>
        </row>
        <row r="6">
          <cell r="B6" t="str">
            <v>ＲＥホン</v>
          </cell>
        </row>
        <row r="7">
          <cell r="B7" t="str">
            <v>ＳＣＭ</v>
          </cell>
        </row>
        <row r="8">
          <cell r="B8" t="str">
            <v>ＡＴヒ</v>
          </cell>
        </row>
        <row r="9">
          <cell r="B9" t="str">
            <v>ＡＴギホン</v>
          </cell>
        </row>
        <row r="10">
          <cell r="B10" t="str">
            <v>ＡＴセホン</v>
          </cell>
        </row>
        <row r="11">
          <cell r="B11" t="str">
            <v>ＣＰｶﾝﾊﾟﾆｰ</v>
          </cell>
        </row>
        <row r="12">
          <cell r="B12" t="str">
            <v>ＣＰエホン</v>
          </cell>
        </row>
        <row r="13">
          <cell r="B13" t="str">
            <v>ＣＰギセホン</v>
          </cell>
        </row>
        <row r="14">
          <cell r="B14" t="str">
            <v>ＡＰｶﾝﾊﾟﾆｰ</v>
          </cell>
        </row>
        <row r="15">
          <cell r="B15" t="str">
            <v>ＡＰエホン</v>
          </cell>
        </row>
        <row r="16">
          <cell r="B16" t="str">
            <v>ＡＰギセホン</v>
          </cell>
        </row>
        <row r="17">
          <cell r="B17" t="str">
            <v>ＤＣ</v>
          </cell>
        </row>
        <row r="18">
          <cell r="B18" t="str">
            <v>ＱＥＣ</v>
          </cell>
        </row>
        <row r="19">
          <cell r="B19" t="str">
            <v>管理部門</v>
          </cell>
        </row>
        <row r="20">
          <cell r="B20" t="str">
            <v>その他</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条件"/>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マスタ"/>
      <sheetName val="表０各種費用と使用量の月毎の入力表"/>
      <sheetName val="表１－１経費と使用量の総括表"/>
      <sheetName val="表１－２経費の年間集計表"/>
      <sheetName val="表１－３消費量の年間集計表"/>
      <sheetName val="表２と表３電気料金分析と経済効果"/>
      <sheetName val="表４電気等の使用場所と用途"/>
      <sheetName val="表５年間電気使用量とCO2削減量"/>
      <sheetName val="表６取組計画"/>
      <sheetName val="表７取組に必要な費用"/>
      <sheetName val="表８取組開示の役割"/>
      <sheetName val="表９研修会"/>
      <sheetName val="表１０環境方針"/>
      <sheetName val="表１１CO2削減目標"/>
      <sheetName val="表１２取組結果"/>
      <sheetName val="表１３取組結果の評価分析"/>
      <sheetName val="報告様式Ａ－２"/>
    </sheetNames>
    <sheetDataSet>
      <sheetData sheetId="0"/>
      <sheetData sheetId="1">
        <row r="4">
          <cell r="A4" t="str">
            <v>北海道電力株式会社</v>
          </cell>
          <cell r="B4">
            <v>0.68800000000000006</v>
          </cell>
          <cell r="D4">
            <v>2013</v>
          </cell>
          <cell r="H4">
            <v>4</v>
          </cell>
        </row>
        <row r="5">
          <cell r="A5" t="str">
            <v>東北電力株式会社</v>
          </cell>
          <cell r="B5">
            <v>0.6</v>
          </cell>
          <cell r="D5">
            <v>2014</v>
          </cell>
          <cell r="H5">
            <v>5</v>
          </cell>
        </row>
        <row r="6">
          <cell r="A6" t="str">
            <v>東京電力株式会社</v>
          </cell>
          <cell r="B6">
            <v>0.52500000000000002</v>
          </cell>
          <cell r="H6">
            <v>6</v>
          </cell>
        </row>
        <row r="7">
          <cell r="A7" t="str">
            <v>中部電力株式会社</v>
          </cell>
          <cell r="B7">
            <v>0.51600000000000001</v>
          </cell>
          <cell r="H7">
            <v>7</v>
          </cell>
        </row>
        <row r="8">
          <cell r="A8" t="str">
            <v>北陸電力株式会社</v>
          </cell>
          <cell r="B8">
            <v>0.66299999999999992</v>
          </cell>
          <cell r="H8">
            <v>8</v>
          </cell>
        </row>
        <row r="9">
          <cell r="A9" t="str">
            <v>関西電力株式会社</v>
          </cell>
          <cell r="B9">
            <v>0.51400000000000001</v>
          </cell>
          <cell r="H9">
            <v>9</v>
          </cell>
        </row>
        <row r="10">
          <cell r="A10" t="str">
            <v>中国電力株式会社</v>
          </cell>
          <cell r="B10">
            <v>0.7380000000000001</v>
          </cell>
          <cell r="H10">
            <v>10</v>
          </cell>
        </row>
        <row r="11">
          <cell r="A11" t="str">
            <v>四国電力株式会社</v>
          </cell>
          <cell r="B11">
            <v>0.7</v>
          </cell>
          <cell r="H11">
            <v>11</v>
          </cell>
        </row>
        <row r="12">
          <cell r="A12" t="str">
            <v>九州電力株式会社</v>
          </cell>
          <cell r="B12">
            <v>0.61199999999999999</v>
          </cell>
          <cell r="H12">
            <v>12</v>
          </cell>
        </row>
        <row r="13">
          <cell r="A13" t="str">
            <v>沖縄電力株式会社</v>
          </cell>
          <cell r="B13">
            <v>0.90300000000000002</v>
          </cell>
          <cell r="H13">
            <v>1</v>
          </cell>
        </row>
        <row r="14">
          <cell r="A14" t="str">
            <v>イーレックス株式会社</v>
          </cell>
          <cell r="B14">
            <v>0.60299999999999998</v>
          </cell>
          <cell r="H14">
            <v>2</v>
          </cell>
        </row>
        <row r="15">
          <cell r="A15" t="str">
            <v>一般財団法人中之条電力</v>
          </cell>
          <cell r="B15">
            <v>0.51300000000000001</v>
          </cell>
          <cell r="H15">
            <v>3</v>
          </cell>
        </row>
        <row r="16">
          <cell r="A16" t="str">
            <v>一般社団法人電力託送代行機構</v>
          </cell>
          <cell r="B16">
            <v>0.39700000000000002</v>
          </cell>
        </row>
        <row r="17">
          <cell r="A17" t="str">
            <v>出光グリーンパワー株式会社</v>
          </cell>
          <cell r="B17">
            <v>8.6000000000000007E-2</v>
          </cell>
        </row>
        <row r="18">
          <cell r="A18" t="str">
            <v>伊藤忠エネクス株式会社</v>
          </cell>
          <cell r="B18">
            <v>0.67599999999999993</v>
          </cell>
        </row>
        <row r="19">
          <cell r="A19" t="str">
            <v>エネサーブ株式会社</v>
          </cell>
          <cell r="B19">
            <v>0.61599999999999999</v>
          </cell>
        </row>
        <row r="20">
          <cell r="A20" t="str">
            <v>荏原環境プラント株式会社</v>
          </cell>
          <cell r="B20">
            <v>0.45600000000000002</v>
          </cell>
        </row>
        <row r="21">
          <cell r="A21" t="str">
            <v>王子製紙株式会社</v>
          </cell>
          <cell r="B21">
            <v>0.47499999999999998</v>
          </cell>
        </row>
        <row r="22">
          <cell r="A22" t="str">
            <v>オリックス株式会社</v>
          </cell>
          <cell r="B22">
            <v>0.76200000000000001</v>
          </cell>
        </row>
        <row r="23">
          <cell r="A23" t="str">
            <v>株式会社イーセル</v>
          </cell>
          <cell r="B23">
            <v>0.38600000000000001</v>
          </cell>
        </row>
        <row r="24">
          <cell r="A24" t="str">
            <v>株式会社うなかみの大地</v>
          </cell>
          <cell r="B24">
            <v>0.24600000000000002</v>
          </cell>
        </row>
        <row r="25">
          <cell r="A25" t="str">
            <v>株式会社エヌパワー</v>
          </cell>
          <cell r="B25">
            <v>0.47600000000000003</v>
          </cell>
        </row>
        <row r="26">
          <cell r="A26" t="str">
            <v>株式会社エネット</v>
          </cell>
          <cell r="B26">
            <v>0.42899999999999999</v>
          </cell>
        </row>
        <row r="27">
          <cell r="A27" t="str">
            <v>株式会社Ｆ－Ｐｏｗｅｒ</v>
          </cell>
          <cell r="B27">
            <v>0.52500000000000002</v>
          </cell>
        </row>
        <row r="28">
          <cell r="A28" t="str">
            <v>株式会社グローバルエンジニアリング</v>
          </cell>
          <cell r="B28">
            <v>0.60899999999999999</v>
          </cell>
        </row>
        <row r="29">
          <cell r="A29" t="str">
            <v>株式会社ケーキュービック</v>
          </cell>
          <cell r="B29">
            <v>3.9E-2</v>
          </cell>
        </row>
        <row r="30">
          <cell r="A30" t="str">
            <v>株式会社CNOパワーソリューションズ</v>
          </cell>
          <cell r="B30">
            <v>0.62</v>
          </cell>
        </row>
        <row r="31">
          <cell r="A31" t="str">
            <v>株式会社Ｇ－Ｐｏｗｅｒ</v>
          </cell>
          <cell r="B31">
            <v>0.441</v>
          </cell>
        </row>
        <row r="32">
          <cell r="A32" t="str">
            <v>株式会社トヨタタービンアンドシステム</v>
          </cell>
          <cell r="B32">
            <v>0.45899999999999996</v>
          </cell>
        </row>
        <row r="33">
          <cell r="A33" t="str">
            <v>株式会社南和</v>
          </cell>
          <cell r="B33">
            <v>0.59100000000000008</v>
          </cell>
        </row>
        <row r="34">
          <cell r="A34" t="str">
            <v>株式会社日本セレモニー</v>
          </cell>
          <cell r="B34">
            <v>0.79699999999999993</v>
          </cell>
        </row>
        <row r="35">
          <cell r="A35" t="str">
            <v>株式会社V-Power</v>
          </cell>
          <cell r="B35">
            <v>0.20799999999999999</v>
          </cell>
        </row>
        <row r="36">
          <cell r="A36" t="str">
            <v>株式会社フォレストパワー</v>
          </cell>
          <cell r="B36">
            <v>0.14599999999999999</v>
          </cell>
        </row>
        <row r="37">
          <cell r="A37" t="str">
            <v>株式会社ベイサイドエナジー</v>
          </cell>
          <cell r="B37">
            <v>0.627</v>
          </cell>
        </row>
        <row r="38">
          <cell r="A38" t="str">
            <v>サミットエナジー株式会社</v>
          </cell>
          <cell r="B38">
            <v>0.438</v>
          </cell>
        </row>
        <row r="39">
          <cell r="A39" t="str">
            <v>ＪＸ日鉱日石エネルギー株式会社</v>
          </cell>
          <cell r="B39">
            <v>0.36699999999999999</v>
          </cell>
        </row>
        <row r="40">
          <cell r="A40" t="str">
            <v>ＪＥＮホールディングス株式会社</v>
          </cell>
          <cell r="B40">
            <v>0.49399999999999999</v>
          </cell>
        </row>
        <row r="41">
          <cell r="A41" t="str">
            <v>志賀高原リゾート開発株式会社</v>
          </cell>
          <cell r="B41">
            <v>0.312</v>
          </cell>
        </row>
        <row r="42">
          <cell r="A42" t="str">
            <v>シナネン株式会社</v>
          </cell>
          <cell r="B42">
            <v>0.45199999999999996</v>
          </cell>
        </row>
        <row r="43">
          <cell r="A43" t="str">
            <v>昭和シェル石油株式会社</v>
          </cell>
          <cell r="B43">
            <v>0.36699999999999999</v>
          </cell>
        </row>
        <row r="44">
          <cell r="A44" t="str">
            <v>新日鉄住金エンジニアリング株式会社</v>
          </cell>
          <cell r="B44">
            <v>0.65500000000000003</v>
          </cell>
        </row>
        <row r="45">
          <cell r="A45" t="str">
            <v>泉北天然ガス発電株式会社</v>
          </cell>
          <cell r="B45">
            <v>0.38800000000000001</v>
          </cell>
        </row>
        <row r="46">
          <cell r="A46" t="str">
            <v>ダイヤモンドパワー株式会社</v>
          </cell>
          <cell r="B46">
            <v>0.43099999999999999</v>
          </cell>
        </row>
        <row r="47">
          <cell r="A47" t="str">
            <v>テス・エンジニアリング株式会社</v>
          </cell>
          <cell r="B47">
            <v>0.49399999999999999</v>
          </cell>
        </row>
        <row r="48">
          <cell r="A48" t="str">
            <v>東京エコサービス株式会社</v>
          </cell>
          <cell r="B48">
            <v>9.1999999999999998E-2</v>
          </cell>
        </row>
        <row r="49">
          <cell r="A49" t="str">
            <v>日産自動車株式会社</v>
          </cell>
          <cell r="B49">
            <v>0.41699999999999998</v>
          </cell>
        </row>
        <row r="50">
          <cell r="A50" t="str">
            <v>日本アルファ電力株式会社</v>
          </cell>
          <cell r="B50">
            <v>0</v>
          </cell>
        </row>
        <row r="51">
          <cell r="A51" t="str">
            <v>日本テクノ株式会社</v>
          </cell>
          <cell r="B51">
            <v>0.50800000000000001</v>
          </cell>
        </row>
        <row r="52">
          <cell r="A52" t="str">
            <v>日本ロジテック協同組合</v>
          </cell>
          <cell r="B52">
            <v>0.48599999999999999</v>
          </cell>
        </row>
        <row r="53">
          <cell r="A53" t="str">
            <v>パナソニック株式会社</v>
          </cell>
          <cell r="B53">
            <v>0.49799999999999994</v>
          </cell>
        </row>
        <row r="54">
          <cell r="A54" t="str">
            <v>富士フイルム株式会社</v>
          </cell>
          <cell r="B54">
            <v>0.51</v>
          </cell>
        </row>
        <row r="55">
          <cell r="A55" t="str">
            <v>プレミアムグリーンパワー株式会社</v>
          </cell>
          <cell r="B55">
            <v>1.8000000000000002E-2</v>
          </cell>
        </row>
        <row r="56">
          <cell r="A56" t="str">
            <v>丸紅株式会社</v>
          </cell>
          <cell r="B56">
            <v>0.378</v>
          </cell>
        </row>
        <row r="57">
          <cell r="A57" t="str">
            <v>ミツウロコグリーンエネルギー株式会社</v>
          </cell>
          <cell r="B57">
            <v>0.36599999999999999</v>
          </cell>
        </row>
        <row r="58">
          <cell r="A58" t="str">
            <v>リエスパワー株式会社</v>
          </cell>
          <cell r="B58">
            <v>0.48399999999999999</v>
          </cell>
        </row>
        <row r="59">
          <cell r="A59" t="str">
            <v>代替値</v>
          </cell>
          <cell r="B59">
            <v>0.55000000000000004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更新履歴"/>
      <sheetName val="ご利用方法について"/>
      <sheetName val="CSV"/>
      <sheetName val="メニュー画面"/>
      <sheetName val="新見積書フォーマット"/>
      <sheetName val="品番摘要テーブル"/>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簡易実態調査結果・運転時間データ・動力データ（要記入）"/>
      <sheetName val="●■表紙（要記入）"/>
      <sheetName val="●■設備カルテ（要記入）"/>
      <sheetName val="●■運転ﾃﾞｰﾀｰ1（要記入）"/>
      <sheetName val="●■運転ﾃﾞｰﾀｰ2（要記入）"/>
      <sheetName val="●■使用量グラフ1（自動計算）"/>
      <sheetName val="●■使用量グラフ2（自動計算）"/>
      <sheetName val="●■使用量グラフ3（自動計算）"/>
      <sheetName val="■参考　使用量グラフH15-H17（自動計算）"/>
      <sheetName val="■ｴﾈﾙｷﾞｰ診断（自動計算＋要記入）"/>
      <sheetName val="●■総括表（自動計算＋項目確認）"/>
      <sheetName val="●■メニュー（熱源更新）"/>
      <sheetName val="●■メニュー（熱源更新）2"/>
      <sheetName val="●■メニュー（ポンプＩＮＶ)"/>
      <sheetName val="●■メニュー（蒸気バルブ保温)"/>
      <sheetName val="●■メニュー（省エネベルト）（自動計算）"/>
      <sheetName val="●■メニュー（蛍光灯)"/>
      <sheetName val="●■メニュー（誘導灯)"/>
      <sheetName val="△所見"/>
      <sheetName val="□熱源更新基礎データ"/>
      <sheetName val="□熱源更新2基礎データ"/>
      <sheetName val="□熱源機器仕様"/>
      <sheetName val="蓄熱電力まとめ"/>
      <sheetName val="空調用ｶﾞｽまとめ"/>
      <sheetName val="日報data"/>
      <sheetName val="メニュー（CO2)"/>
      <sheetName val="メニュー（変圧器)"/>
      <sheetName val="メニュー（擬音装置)"/>
      <sheetName val="メニュー（シャワー)"/>
      <sheetName val="メニュー（白熱灯)"/>
      <sheetName val="□器具別給水負荷単位（自動計算又は入力）"/>
      <sheetName val="□省エネベルト・ＣＯ2制御・ＩＮＶ化の設定条件（記入不要）"/>
      <sheetName val="□各種原単位（記入不要）"/>
      <sheetName val="□浜松　各種原単位"/>
      <sheetName val="□浜松　気象データ"/>
      <sheetName val="メニュー（節水コマ)"/>
      <sheetName val="使用量グラフ4（自動計算）"/>
      <sheetName val="■参考　運転ﾃﾞｰﾀｰH15-H17（要記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7">
          <cell r="C7">
            <v>9.3000000000000007</v>
          </cell>
        </row>
        <row r="9">
          <cell r="C9">
            <v>46.05</v>
          </cell>
        </row>
        <row r="11">
          <cell r="C11">
            <v>50.2</v>
          </cell>
        </row>
        <row r="12">
          <cell r="C12">
            <v>36.700000000000003</v>
          </cell>
        </row>
        <row r="13">
          <cell r="C13">
            <v>39.1</v>
          </cell>
        </row>
        <row r="14">
          <cell r="C14">
            <v>38.200000000000003</v>
          </cell>
        </row>
        <row r="19">
          <cell r="C19">
            <v>0.378</v>
          </cell>
        </row>
        <row r="21">
          <cell r="C21">
            <v>2.11</v>
          </cell>
        </row>
        <row r="23">
          <cell r="C23">
            <v>3</v>
          </cell>
        </row>
        <row r="24">
          <cell r="C24">
            <v>2.4900000000000002</v>
          </cell>
        </row>
        <row r="25">
          <cell r="C25">
            <v>2.71</v>
          </cell>
        </row>
        <row r="26">
          <cell r="C26">
            <v>2.62</v>
          </cell>
        </row>
        <row r="27">
          <cell r="C27">
            <v>2.0099999999999998</v>
          </cell>
        </row>
        <row r="28">
          <cell r="C28">
            <v>1.54</v>
          </cell>
        </row>
      </sheetData>
      <sheetData sheetId="34"/>
      <sheetData sheetId="35"/>
      <sheetData sheetId="36"/>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簡易実態調査結果・運転時間データ・動力データ（要記入）"/>
      <sheetName val="施設簡易実態調査表"/>
      <sheetName val="●■表紙（要記入）"/>
      <sheetName val="●■設備カルテ（要記入）"/>
      <sheetName val="●■運転ﾃﾞｰﾀｰ1（要記入）"/>
      <sheetName val="●■使用量グラフ1（自動計算）"/>
      <sheetName val="●■使用量グラフ2（自動計算）"/>
      <sheetName val="●■ｴﾈﾙｷﾞｰ診断（自動計算＋要記入）"/>
      <sheetName val="●■総括表（自動計算＋項目確認）"/>
      <sheetName val="■所見"/>
      <sheetName val="●■メニュー（熱源更新）1"/>
      <sheetName val="●■メニュー（熱源更新）2"/>
      <sheetName val="メニュー（ポンプＩＮＶ)"/>
      <sheetName val="メニュー（ﾌｧﾝＩＮＶ) "/>
      <sheetName val="●■メニュー（CO2)"/>
      <sheetName val="●■メニュー（省エネベルト）（自動計算）"/>
      <sheetName val="メニュー（蛍光灯)"/>
      <sheetName val="●■メニュー（誘導灯)"/>
      <sheetName val="□熱源更新1基礎データ"/>
      <sheetName val="□熱源更新2基礎データ"/>
      <sheetName val="□熱源機器仕様"/>
      <sheetName val="□空調用ｶﾞｽまとめ"/>
      <sheetName val="□蓄熱電力まとめ"/>
      <sheetName val="メニュー（白熱灯)"/>
      <sheetName val="□器具別給水負荷単位（自動計算又は入力）"/>
      <sheetName val="●■メニュー（節水コマ)"/>
      <sheetName val="●■メニュー（擬音装置)"/>
      <sheetName val="メニュー（シャワー)"/>
      <sheetName val="□省エネベルト・ＣＯ2制御・ＩＮＶ化の設定条件（記入不要）"/>
      <sheetName val="×各種原単位（記入不要）"/>
      <sheetName val="□浜松　各種原単位"/>
      <sheetName val="□浜松　気象データ"/>
      <sheetName val="用途別グラフ（自動計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
      <sheetName val="リスト"/>
      <sheetName val="Sheet3"/>
    </sheetNames>
    <sheetDataSet>
      <sheetData sheetId="0"/>
      <sheetData sheetId="1">
        <row r="4">
          <cell r="B4" t="str">
            <v>エネルギー管理体制</v>
          </cell>
          <cell r="D4" t="str">
            <v>エネルギー管理体制の構築</v>
          </cell>
          <cell r="F4" t="str">
            <v>空調設備の高効率化</v>
          </cell>
          <cell r="H4" t="str">
            <v>電気</v>
          </cell>
        </row>
        <row r="5">
          <cell r="D5" t="str">
            <v>エネルギー使用量の「見える化」</v>
          </cell>
          <cell r="F5" t="str">
            <v>吸収式冷温水機の高効率化</v>
          </cell>
          <cell r="H5" t="str">
            <v>都市ガス</v>
          </cell>
        </row>
        <row r="6">
          <cell r="B6" t="str">
            <v>空気調和設備</v>
          </cell>
          <cell r="F6" t="str">
            <v>冷却塔・冷却水温度管理</v>
          </cell>
          <cell r="H6" t="str">
            <v>LPG</v>
          </cell>
        </row>
        <row r="7">
          <cell r="B7" t="str">
            <v>換気設備</v>
          </cell>
          <cell r="D7" t="str">
            <v>休日、夜間の使用停止</v>
          </cell>
          <cell r="F7" t="str">
            <v>全熱交換器の高効率化</v>
          </cell>
          <cell r="H7" t="str">
            <v>A重油</v>
          </cell>
        </row>
        <row r="8">
          <cell r="D8" t="str">
            <v>運転時間の見直し</v>
          </cell>
          <cell r="H8" t="str">
            <v>灯油</v>
          </cell>
        </row>
        <row r="9">
          <cell r="B9" t="str">
            <v>給湯設備</v>
          </cell>
          <cell r="D9" t="str">
            <v>設備の点検・整備</v>
          </cell>
          <cell r="F9" t="str">
            <v>給湯器の高効率化</v>
          </cell>
          <cell r="H9" t="str">
            <v>軽油</v>
          </cell>
        </row>
        <row r="10">
          <cell r="B10" t="str">
            <v>給排水設備</v>
          </cell>
          <cell r="F10" t="str">
            <v>節水設備（ ）の導入</v>
          </cell>
          <cell r="H10" t="str">
            <v>上水</v>
          </cell>
        </row>
        <row r="11">
          <cell r="B11" t="str">
            <v>厨房設備</v>
          </cell>
          <cell r="D11" t="str">
            <v>空調設定温度の適正化</v>
          </cell>
          <cell r="H11" t="str">
            <v>下水</v>
          </cell>
        </row>
        <row r="12">
          <cell r="D12" t="str">
            <v>空調設備の点検・整備</v>
          </cell>
          <cell r="F12" t="str">
            <v>インバータ制御の導入</v>
          </cell>
          <cell r="H12" t="str">
            <v>工水</v>
          </cell>
        </row>
        <row r="13">
          <cell r="B13" t="str">
            <v>ポンプ・ファン</v>
          </cell>
          <cell r="D13" t="str">
            <v>フィルタ清掃管理</v>
          </cell>
          <cell r="F13" t="str">
            <v>省エネベルトの採用</v>
          </cell>
          <cell r="H13" t="str">
            <v>蒸気（産業用）</v>
          </cell>
        </row>
        <row r="14">
          <cell r="B14" t="str">
            <v>ファン設備</v>
          </cell>
          <cell r="D14" t="str">
            <v>取り入れ外気量の管理</v>
          </cell>
          <cell r="H14" t="str">
            <v>蒸気（産業用以外）</v>
          </cell>
        </row>
        <row r="15">
          <cell r="B15" t="str">
            <v>コンプレッサ</v>
          </cell>
          <cell r="D15" t="str">
            <v>換気設備の運転見直し</v>
          </cell>
          <cell r="F15" t="str">
            <v>ボイラの高効率化</v>
          </cell>
          <cell r="H15" t="str">
            <v>温水</v>
          </cell>
        </row>
        <row r="16">
          <cell r="F16" t="str">
            <v>蒸気配管の保温施工</v>
          </cell>
          <cell r="H16" t="str">
            <v>冷水</v>
          </cell>
        </row>
        <row r="17">
          <cell r="B17" t="str">
            <v>ボイラ・炉</v>
          </cell>
          <cell r="D17" t="str">
            <v>給湯温度の見直し</v>
          </cell>
          <cell r="F17" t="str">
            <v>ボイラの台数調整</v>
          </cell>
        </row>
        <row r="18">
          <cell r="B18" t="str">
            <v>蒸気系統</v>
          </cell>
          <cell r="D18" t="str">
            <v>給湯器の停止</v>
          </cell>
          <cell r="F18" t="str">
            <v>燃料転換</v>
          </cell>
        </row>
        <row r="19">
          <cell r="B19" t="str">
            <v>廃熱・廃水系統</v>
          </cell>
          <cell r="F19" t="str">
            <v>廃熱回収</v>
          </cell>
        </row>
        <row r="20">
          <cell r="D20" t="str">
            <v>設定圧力の改善</v>
          </cell>
        </row>
        <row r="21">
          <cell r="B21" t="str">
            <v>冷凍機・熱交換器</v>
          </cell>
          <cell r="D21" t="str">
            <v>コンプレッサの台数調整</v>
          </cell>
          <cell r="F21" t="str">
            <v>高効率工業炉の導入</v>
          </cell>
        </row>
        <row r="22">
          <cell r="B22" t="str">
            <v>蓄熱槽・氷蓄熱設備</v>
          </cell>
        </row>
        <row r="23">
          <cell r="B23" t="str">
            <v>冷凍・冷蔵倉庫</v>
          </cell>
          <cell r="D23" t="str">
            <v>空気比改善</v>
          </cell>
          <cell r="F23" t="str">
            <v>変圧器の高効率化</v>
          </cell>
        </row>
        <row r="24">
          <cell r="B24" t="str">
            <v>ショーケース</v>
          </cell>
        </row>
        <row r="25">
          <cell r="B25" t="str">
            <v>冷却塔</v>
          </cell>
          <cell r="D25" t="str">
            <v>デマンド管理、契約電力の適正化</v>
          </cell>
          <cell r="F25" t="str">
            <v>変圧器の統合・停止</v>
          </cell>
        </row>
        <row r="26">
          <cell r="F26" t="str">
            <v>受変電設備の力率改善</v>
          </cell>
        </row>
        <row r="27">
          <cell r="B27" t="str">
            <v>受変電設備</v>
          </cell>
          <cell r="D27" t="str">
            <v>照度の適正化</v>
          </cell>
          <cell r="F27" t="str">
            <v>デマンドコントローラの採用</v>
          </cell>
        </row>
        <row r="28">
          <cell r="B28" t="str">
            <v>照明設備</v>
          </cell>
          <cell r="D28" t="str">
            <v>照明設備の点検・整備</v>
          </cell>
        </row>
        <row r="29">
          <cell r="B29" t="str">
            <v>電動機</v>
          </cell>
          <cell r="D29" t="str">
            <v>不要時消灯</v>
          </cell>
          <cell r="F29" t="str">
            <v>照明設備の高効率化</v>
          </cell>
        </row>
        <row r="30">
          <cell r="B30" t="str">
            <v>動力設備</v>
          </cell>
          <cell r="F30" t="str">
            <v>プルスイッチの採用</v>
          </cell>
        </row>
        <row r="31">
          <cell r="B31" t="str">
            <v>電気加熱設備</v>
          </cell>
          <cell r="D31" t="str">
            <v>待機電力の削減</v>
          </cell>
          <cell r="F31" t="str">
            <v>人感センサの導入</v>
          </cell>
        </row>
        <row r="32">
          <cell r="D32" t="str">
            <v>自動販売機の省エネ化</v>
          </cell>
        </row>
        <row r="33">
          <cell r="B33" t="str">
            <v>OA機器（パソコン・プリンタ）</v>
          </cell>
          <cell r="F33" t="str">
            <v>蒸気配管の保温施工</v>
          </cell>
        </row>
        <row r="34">
          <cell r="B34" t="str">
            <v>OA機器（複合機）</v>
          </cell>
        </row>
        <row r="35">
          <cell r="B35" t="str">
            <v>自動販売機</v>
          </cell>
          <cell r="F35" t="str">
            <v>遮熱・断熱施工</v>
          </cell>
        </row>
        <row r="36">
          <cell r="B36" t="str">
            <v>コンセント設備</v>
          </cell>
        </row>
        <row r="37">
          <cell r="B37" t="str">
            <v>エレベータ設備</v>
          </cell>
          <cell r="F37" t="str">
            <v>タイマ設置</v>
          </cell>
        </row>
        <row r="38">
          <cell r="B38" t="str">
            <v>エスカレータ設備</v>
          </cell>
        </row>
        <row r="39">
          <cell r="B39" t="str">
            <v>構内搬送車両</v>
          </cell>
          <cell r="F39" t="str">
            <v>遮熱・断熱施工</v>
          </cell>
        </row>
        <row r="40">
          <cell r="B40" t="str">
            <v>その他搬送設備</v>
          </cell>
          <cell r="F40" t="str">
            <v>高性能ガラスの導入</v>
          </cell>
        </row>
        <row r="41">
          <cell r="B41" t="str">
            <v>建物・躯体</v>
          </cell>
          <cell r="F41" t="str">
            <v>遮光フィルムの貼付け</v>
          </cell>
        </row>
        <row r="43">
          <cell r="B43" t="str">
            <v>生産設備</v>
          </cell>
          <cell r="F43" t="str">
            <v>太陽光発電装置の導入</v>
          </cell>
        </row>
        <row r="44">
          <cell r="B44" t="str">
            <v>その他設備</v>
          </cell>
        </row>
        <row r="46">
          <cell r="B46" t="str">
            <v>太陽光発電システム</v>
          </cell>
        </row>
        <row r="47">
          <cell r="B47" t="str">
            <v>太陽熱利用システム</v>
          </cell>
        </row>
      </sheetData>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1"/>
      <sheetName val="3.2"/>
      <sheetName val="3.3"/>
      <sheetName val="3.3.1"/>
      <sheetName val="3.3.2"/>
      <sheetName val="3.3.3"/>
      <sheetName val="4"/>
      <sheetName val="5.1.1"/>
      <sheetName val="5.1.1 別紙（保温ジャケット） "/>
      <sheetName val="5.1.2"/>
      <sheetName val="5.1.2 別紙(庫内温度) "/>
      <sheetName val="5.1.3"/>
      <sheetName val="5.1.3 別紙(不要時消灯) "/>
      <sheetName val="5.1.4"/>
      <sheetName val="5.1.4 別紙(LED)"/>
      <sheetName val="5.1.5"/>
      <sheetName val="5.1.5 別紙（自販機）"/>
      <sheetName val="6"/>
      <sheetName val="7"/>
      <sheetName val="計算過程の記入例"/>
      <sheetName val="非表示"/>
      <sheetName val="産業分類番号"/>
    </sheetNames>
    <sheetDataSet>
      <sheetData sheetId="0"/>
      <sheetData sheetId="1"/>
      <sheetData sheetId="2"/>
      <sheetData sheetId="3"/>
      <sheetData sheetId="4">
        <row r="9">
          <cell r="P9" t="str">
            <v>原油(コンデンセートを除く。)</v>
          </cell>
          <cell r="Q9">
            <v>2.6192466666666667</v>
          </cell>
          <cell r="R9" t="str">
            <v>kL</v>
          </cell>
          <cell r="S9" t="str">
            <v>tCO2/kL</v>
          </cell>
        </row>
        <row r="10">
          <cell r="P10" t="str">
            <v>コンデンセート(NGL)</v>
          </cell>
          <cell r="Q10">
            <v>2.3815733333333333</v>
          </cell>
          <cell r="R10" t="str">
            <v>kL</v>
          </cell>
          <cell r="S10" t="str">
            <v>tCO2/kL</v>
          </cell>
        </row>
        <row r="11">
          <cell r="P11" t="str">
            <v>ガソリン</v>
          </cell>
          <cell r="Q11">
            <v>2.3216600000000001</v>
          </cell>
          <cell r="R11" t="str">
            <v>kL</v>
          </cell>
          <cell r="S11" t="str">
            <v>tCO2/kL</v>
          </cell>
        </row>
        <row r="12">
          <cell r="P12" t="str">
            <v>ナフサ</v>
          </cell>
          <cell r="Q12">
            <v>2.2422400000000002</v>
          </cell>
          <cell r="R12" t="str">
            <v>kL</v>
          </cell>
          <cell r="S12" t="str">
            <v>tCO2/kL</v>
          </cell>
        </row>
        <row r="13">
          <cell r="P13" t="str">
            <v>灯油</v>
          </cell>
          <cell r="Q13">
            <v>2.4894833333333337</v>
          </cell>
          <cell r="R13" t="str">
            <v>kL</v>
          </cell>
          <cell r="S13" t="str">
            <v>tCO2/kL</v>
          </cell>
        </row>
        <row r="14">
          <cell r="P14" t="str">
            <v>軽油</v>
          </cell>
          <cell r="Q14">
            <v>2.5849633333333339</v>
          </cell>
          <cell r="R14" t="str">
            <v>kL</v>
          </cell>
          <cell r="S14" t="str">
            <v>tCO2/kL</v>
          </cell>
        </row>
        <row r="15">
          <cell r="P15" t="str">
            <v>Ａ重油</v>
          </cell>
          <cell r="Q15">
            <v>2.7096300000000002</v>
          </cell>
          <cell r="R15" t="str">
            <v>kL</v>
          </cell>
          <cell r="S15" t="str">
            <v>tCO2/kL</v>
          </cell>
        </row>
        <row r="16">
          <cell r="P16" t="str">
            <v>Ｂ・Ｃ重油</v>
          </cell>
          <cell r="Q16">
            <v>2.9958499999999995</v>
          </cell>
          <cell r="R16" t="str">
            <v>kL</v>
          </cell>
          <cell r="S16" t="str">
            <v>tCO2/kL</v>
          </cell>
        </row>
        <row r="17">
          <cell r="P17" t="str">
            <v>石油アスファルト</v>
          </cell>
          <cell r="Q17">
            <v>3.1193066666666667</v>
          </cell>
          <cell r="R17" t="str">
            <v>t</v>
          </cell>
          <cell r="S17" t="str">
            <v>tCO2/t</v>
          </cell>
        </row>
        <row r="18">
          <cell r="P18" t="str">
            <v>石油コークス</v>
          </cell>
          <cell r="Q18">
            <v>2.7846866666666661</v>
          </cell>
          <cell r="R18" t="str">
            <v>t</v>
          </cell>
          <cell r="S18" t="str">
            <v>tCO2/t</v>
          </cell>
        </row>
        <row r="19">
          <cell r="P19" t="str">
            <v>液化石油ガス(ＬＰＧ)</v>
          </cell>
          <cell r="Q19">
            <v>2.9988933333333332</v>
          </cell>
          <cell r="R19" t="str">
            <v>t</v>
          </cell>
          <cell r="S19" t="str">
            <v>tCO2/t</v>
          </cell>
        </row>
        <row r="20">
          <cell r="P20" t="str">
            <v>石油系炭化水素ガス</v>
          </cell>
          <cell r="Q20">
            <v>2.3377933333333334</v>
          </cell>
          <cell r="R20" t="str">
            <v>千m3</v>
          </cell>
          <cell r="S20" t="str">
            <v>tCO2/千m3</v>
          </cell>
        </row>
        <row r="21">
          <cell r="P21" t="str">
            <v>液化天然ガス（ＬＮＧ）</v>
          </cell>
          <cell r="Q21">
            <v>2.7027000000000001</v>
          </cell>
          <cell r="R21" t="str">
            <v>t</v>
          </cell>
          <cell r="S21" t="str">
            <v>tCO2/t</v>
          </cell>
        </row>
        <row r="22">
          <cell r="P22" t="str">
            <v>その他可燃性天然ガス</v>
          </cell>
          <cell r="Q22">
            <v>2.21705</v>
          </cell>
          <cell r="R22" t="str">
            <v>千m3</v>
          </cell>
          <cell r="S22" t="str">
            <v>tCO2/千m3</v>
          </cell>
        </row>
        <row r="23">
          <cell r="P23" t="str">
            <v>原料炭</v>
          </cell>
          <cell r="Q23">
            <v>2.6051666666666669</v>
          </cell>
          <cell r="R23" t="str">
            <v>t</v>
          </cell>
          <cell r="S23" t="str">
            <v>tCO2/t</v>
          </cell>
        </row>
        <row r="24">
          <cell r="P24" t="str">
            <v>一般炭</v>
          </cell>
          <cell r="Q24">
            <v>2.3275633333333334</v>
          </cell>
          <cell r="R24" t="str">
            <v>t</v>
          </cell>
          <cell r="S24" t="str">
            <v>tCO2/t</v>
          </cell>
        </row>
        <row r="25">
          <cell r="P25" t="str">
            <v>無煙炭</v>
          </cell>
          <cell r="Q25">
            <v>2.5151499999999998</v>
          </cell>
          <cell r="R25" t="str">
            <v>t</v>
          </cell>
          <cell r="S25" t="str">
            <v>tCO2/t</v>
          </cell>
        </row>
        <row r="26">
          <cell r="P26" t="str">
            <v>石炭コークス</v>
          </cell>
          <cell r="Q26">
            <v>3.1693199999999995</v>
          </cell>
          <cell r="R26" t="str">
            <v>t</v>
          </cell>
          <cell r="S26" t="str">
            <v>tCO2/t</v>
          </cell>
        </row>
        <row r="27">
          <cell r="P27" t="str">
            <v>コールタール</v>
          </cell>
          <cell r="Q27">
            <v>2.8584233333333326</v>
          </cell>
          <cell r="R27" t="str">
            <v>t</v>
          </cell>
          <cell r="S27" t="str">
            <v>tCO2/t</v>
          </cell>
        </row>
        <row r="28">
          <cell r="P28" t="str">
            <v>コークス炉ガス</v>
          </cell>
          <cell r="Q28">
            <v>0.85103333333333342</v>
          </cell>
          <cell r="R28" t="str">
            <v>千m3</v>
          </cell>
          <cell r="S28" t="str">
            <v>tCO2/千m3</v>
          </cell>
        </row>
        <row r="29">
          <cell r="P29" t="str">
            <v>高炉ガス</v>
          </cell>
          <cell r="Q29">
            <v>0.32883766666666664</v>
          </cell>
          <cell r="R29" t="str">
            <v>千m3</v>
          </cell>
          <cell r="S29" t="str">
            <v>tCO2/千m3</v>
          </cell>
        </row>
        <row r="30">
          <cell r="P30" t="str">
            <v>転炉ガス</v>
          </cell>
          <cell r="Q30">
            <v>1.1841279999999998</v>
          </cell>
          <cell r="R30" t="str">
            <v>千m3</v>
          </cell>
          <cell r="S30" t="str">
            <v>tCO2/千m3</v>
          </cell>
        </row>
        <row r="31">
          <cell r="P31" t="str">
            <v>都市ガス</v>
          </cell>
          <cell r="Q31">
            <v>2.2340266666666664</v>
          </cell>
          <cell r="R31" t="str">
            <v>千m3</v>
          </cell>
          <cell r="S31" t="str">
            <v>tCO2/千m3</v>
          </cell>
        </row>
        <row r="32">
          <cell r="P32" t="str">
            <v>その他の燃料</v>
          </cell>
        </row>
        <row r="34">
          <cell r="P34" t="str">
            <v>産業用蒸気</v>
          </cell>
          <cell r="Q34">
            <v>0.06</v>
          </cell>
          <cell r="R34" t="str">
            <v>GJ</v>
          </cell>
          <cell r="S34" t="str">
            <v>tCO2/GJ</v>
          </cell>
        </row>
        <row r="35">
          <cell r="P35" t="str">
            <v>産業用以外の蒸気</v>
          </cell>
          <cell r="Q35">
            <v>5.7000000000000002E-2</v>
          </cell>
          <cell r="R35" t="str">
            <v>GJ</v>
          </cell>
          <cell r="S35" t="str">
            <v>tCO2/GJ</v>
          </cell>
        </row>
        <row r="36">
          <cell r="P36" t="str">
            <v>温水</v>
          </cell>
          <cell r="Q36">
            <v>5.7000000000000002E-2</v>
          </cell>
          <cell r="R36" t="str">
            <v>GJ</v>
          </cell>
          <cell r="S36" t="str">
            <v>tCO2/GJ</v>
          </cell>
        </row>
        <row r="37">
          <cell r="P37" t="str">
            <v>冷水</v>
          </cell>
          <cell r="Q37">
            <v>5.7000000000000002E-2</v>
          </cell>
          <cell r="R37" t="str">
            <v>GJ</v>
          </cell>
          <cell r="S37" t="str">
            <v>tCO2/GJ</v>
          </cell>
        </row>
        <row r="38">
          <cell r="P38" t="str">
            <v>買電（一般電気事業者）</v>
          </cell>
          <cell r="Q38">
            <v>0.57099999999999995</v>
          </cell>
          <cell r="R38" t="str">
            <v>千KWh</v>
          </cell>
          <cell r="S38" t="str">
            <v>tCO2/千kWh</v>
          </cell>
        </row>
        <row r="39">
          <cell r="P39" t="str">
            <v>買電（その他の電気事業者）</v>
          </cell>
          <cell r="Q39">
            <v>0.55000000000000004</v>
          </cell>
          <cell r="R39" t="str">
            <v>千KWh</v>
          </cell>
          <cell r="S39" t="str">
            <v>tCO2/千kWh</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
          <cell r="B2">
            <v>23</v>
          </cell>
          <cell r="C2">
            <v>0.51</v>
          </cell>
        </row>
        <row r="3">
          <cell r="B3">
            <v>24</v>
          </cell>
          <cell r="C3">
            <v>0.57099999999999995</v>
          </cell>
        </row>
        <row r="4">
          <cell r="B4">
            <v>25</v>
          </cell>
          <cell r="C4">
            <v>0.57099999999999995</v>
          </cell>
        </row>
      </sheetData>
      <sheetData sheetId="23">
        <row r="2">
          <cell r="B2" t="str">
            <v>農業</v>
          </cell>
          <cell r="C2">
            <v>1</v>
          </cell>
        </row>
        <row r="3">
          <cell r="B3" t="str">
            <v>林業</v>
          </cell>
          <cell r="C3">
            <v>2</v>
          </cell>
        </row>
        <row r="4">
          <cell r="B4" t="str">
            <v>漁業（水産養殖業を除く）</v>
          </cell>
          <cell r="C4">
            <v>3</v>
          </cell>
        </row>
        <row r="5">
          <cell r="B5" t="str">
            <v>水産養殖業</v>
          </cell>
          <cell r="C5">
            <v>4</v>
          </cell>
        </row>
        <row r="6">
          <cell r="B6" t="str">
            <v>鉱業，採石業，砂利採取業</v>
          </cell>
          <cell r="C6">
            <v>5</v>
          </cell>
        </row>
        <row r="7">
          <cell r="B7" t="str">
            <v>総合工事業</v>
          </cell>
          <cell r="C7">
            <v>6</v>
          </cell>
        </row>
        <row r="8">
          <cell r="B8" t="str">
            <v>職別工事業（設備工事業を除く）</v>
          </cell>
          <cell r="C8">
            <v>7</v>
          </cell>
        </row>
        <row r="9">
          <cell r="B9" t="str">
            <v>設備工事業</v>
          </cell>
          <cell r="C9">
            <v>8</v>
          </cell>
        </row>
        <row r="10">
          <cell r="B10" t="str">
            <v>食料品製造業</v>
          </cell>
          <cell r="C10">
            <v>9</v>
          </cell>
        </row>
        <row r="11">
          <cell r="B11" t="str">
            <v>飲料・たばこ・飼料製造業</v>
          </cell>
          <cell r="C11">
            <v>10</v>
          </cell>
        </row>
        <row r="12">
          <cell r="B12" t="str">
            <v>繊維工業</v>
          </cell>
          <cell r="C12">
            <v>11</v>
          </cell>
        </row>
        <row r="13">
          <cell r="B13" t="str">
            <v>木材・木製品製造業（家具を除く）</v>
          </cell>
          <cell r="C13">
            <v>12</v>
          </cell>
        </row>
        <row r="14">
          <cell r="B14" t="str">
            <v>家具・装備品製造業</v>
          </cell>
          <cell r="C14">
            <v>13</v>
          </cell>
        </row>
        <row r="15">
          <cell r="B15" t="str">
            <v>パルプ・紙・紙加工品製造業</v>
          </cell>
          <cell r="C15">
            <v>14</v>
          </cell>
        </row>
        <row r="16">
          <cell r="B16" t="str">
            <v>印刷・同関連業</v>
          </cell>
          <cell r="C16">
            <v>15</v>
          </cell>
        </row>
        <row r="17">
          <cell r="B17" t="str">
            <v>化学工業</v>
          </cell>
          <cell r="C17">
            <v>16</v>
          </cell>
        </row>
        <row r="18">
          <cell r="B18" t="str">
            <v>石油製品・石炭製品製造業</v>
          </cell>
          <cell r="C18">
            <v>17</v>
          </cell>
        </row>
        <row r="19">
          <cell r="B19" t="str">
            <v>プラスチック製品製造業（別掲を除く）</v>
          </cell>
          <cell r="C19">
            <v>18</v>
          </cell>
        </row>
        <row r="20">
          <cell r="B20" t="str">
            <v>ゴム製品製造業</v>
          </cell>
          <cell r="C20">
            <v>19</v>
          </cell>
        </row>
        <row r="21">
          <cell r="B21" t="str">
            <v>なめし革・同製品・毛皮製造業</v>
          </cell>
          <cell r="C21">
            <v>20</v>
          </cell>
        </row>
        <row r="22">
          <cell r="B22" t="str">
            <v>窯業・土石製品製造業</v>
          </cell>
          <cell r="C22">
            <v>21</v>
          </cell>
        </row>
        <row r="23">
          <cell r="B23" t="str">
            <v>鉄鋼業</v>
          </cell>
          <cell r="C23">
            <v>22</v>
          </cell>
        </row>
        <row r="24">
          <cell r="B24" t="str">
            <v>非鉄金属製造業</v>
          </cell>
          <cell r="C24">
            <v>23</v>
          </cell>
        </row>
        <row r="25">
          <cell r="B25" t="str">
            <v>金属製品製造業</v>
          </cell>
          <cell r="C25">
            <v>24</v>
          </cell>
        </row>
        <row r="26">
          <cell r="B26" t="str">
            <v>はん用機械器具製造業</v>
          </cell>
          <cell r="C26">
            <v>25</v>
          </cell>
        </row>
        <row r="27">
          <cell r="B27" t="str">
            <v>生産用機械器具製造業</v>
          </cell>
          <cell r="C27">
            <v>26</v>
          </cell>
        </row>
        <row r="28">
          <cell r="B28" t="str">
            <v>業務用機械器具製造業</v>
          </cell>
          <cell r="C28">
            <v>27</v>
          </cell>
        </row>
        <row r="29">
          <cell r="B29" t="str">
            <v>電子部品・デバイス・電子回路製造業</v>
          </cell>
          <cell r="C29">
            <v>28</v>
          </cell>
        </row>
        <row r="30">
          <cell r="B30" t="str">
            <v>電気機械器具製造業</v>
          </cell>
          <cell r="C30">
            <v>29</v>
          </cell>
        </row>
        <row r="31">
          <cell r="B31" t="str">
            <v>情報通信機械器具製造業</v>
          </cell>
          <cell r="C31">
            <v>30</v>
          </cell>
        </row>
        <row r="32">
          <cell r="B32" t="str">
            <v>輸送用機械器具製造業</v>
          </cell>
          <cell r="C32">
            <v>31</v>
          </cell>
        </row>
        <row r="33">
          <cell r="B33" t="str">
            <v>その他の製造業</v>
          </cell>
          <cell r="C33">
            <v>32</v>
          </cell>
        </row>
        <row r="34">
          <cell r="B34" t="str">
            <v>電気業</v>
          </cell>
          <cell r="C34">
            <v>33</v>
          </cell>
        </row>
        <row r="35">
          <cell r="B35" t="str">
            <v>ガス業</v>
          </cell>
          <cell r="C35">
            <v>34</v>
          </cell>
        </row>
        <row r="36">
          <cell r="B36" t="str">
            <v>熱供給業</v>
          </cell>
          <cell r="C36">
            <v>35</v>
          </cell>
        </row>
        <row r="37">
          <cell r="B37" t="str">
            <v>水道業</v>
          </cell>
          <cell r="C37">
            <v>36</v>
          </cell>
        </row>
        <row r="38">
          <cell r="B38" t="str">
            <v>通信業</v>
          </cell>
          <cell r="C38">
            <v>37</v>
          </cell>
        </row>
        <row r="39">
          <cell r="B39" t="str">
            <v>放送業</v>
          </cell>
          <cell r="C39">
            <v>38</v>
          </cell>
        </row>
        <row r="40">
          <cell r="B40" t="str">
            <v>情報サービス業</v>
          </cell>
          <cell r="C40">
            <v>39</v>
          </cell>
        </row>
        <row r="41">
          <cell r="B41" t="str">
            <v>インターネット附随サービス業</v>
          </cell>
          <cell r="C41">
            <v>40</v>
          </cell>
        </row>
        <row r="42">
          <cell r="B42" t="str">
            <v>映像・音声・文字情報制作業</v>
          </cell>
          <cell r="C42">
            <v>41</v>
          </cell>
        </row>
        <row r="43">
          <cell r="B43" t="str">
            <v>鉄道業</v>
          </cell>
          <cell r="C43">
            <v>42</v>
          </cell>
        </row>
        <row r="44">
          <cell r="B44" t="str">
            <v>道路旅客運送業</v>
          </cell>
          <cell r="C44">
            <v>43</v>
          </cell>
        </row>
        <row r="45">
          <cell r="B45" t="str">
            <v>道路貨物運送業</v>
          </cell>
          <cell r="C45">
            <v>44</v>
          </cell>
        </row>
        <row r="46">
          <cell r="B46" t="str">
            <v>水運業</v>
          </cell>
          <cell r="C46">
            <v>45</v>
          </cell>
        </row>
        <row r="47">
          <cell r="B47" t="str">
            <v>航空運輸業</v>
          </cell>
          <cell r="C47">
            <v>46</v>
          </cell>
        </row>
        <row r="48">
          <cell r="B48" t="str">
            <v>倉庫業</v>
          </cell>
          <cell r="C48">
            <v>47</v>
          </cell>
        </row>
        <row r="49">
          <cell r="B49" t="str">
            <v>運輸に附帯するサービス業</v>
          </cell>
          <cell r="C49">
            <v>48</v>
          </cell>
        </row>
        <row r="50">
          <cell r="B50" t="str">
            <v>郵便業（信書便事業を含む）</v>
          </cell>
          <cell r="C50">
            <v>49</v>
          </cell>
        </row>
        <row r="51">
          <cell r="B51" t="str">
            <v>各種商品卸売業</v>
          </cell>
          <cell r="C51">
            <v>50</v>
          </cell>
        </row>
        <row r="52">
          <cell r="B52" t="str">
            <v>繊維・衣服等卸売業</v>
          </cell>
          <cell r="C52">
            <v>51</v>
          </cell>
        </row>
        <row r="53">
          <cell r="B53" t="str">
            <v>飲食料品卸売業</v>
          </cell>
          <cell r="C53">
            <v>52</v>
          </cell>
        </row>
        <row r="54">
          <cell r="B54" t="str">
            <v>建築材料，鉱物・金属材料等卸売業</v>
          </cell>
          <cell r="C54">
            <v>53</v>
          </cell>
        </row>
        <row r="55">
          <cell r="B55" t="str">
            <v>機械器具卸売業</v>
          </cell>
          <cell r="C55">
            <v>54</v>
          </cell>
        </row>
        <row r="56">
          <cell r="B56" t="str">
            <v>その他の卸売業</v>
          </cell>
          <cell r="C56">
            <v>55</v>
          </cell>
        </row>
        <row r="57">
          <cell r="B57" t="str">
            <v>各種商品小売業</v>
          </cell>
          <cell r="C57">
            <v>56</v>
          </cell>
        </row>
        <row r="58">
          <cell r="B58" t="str">
            <v>織物・衣服・身の回り品小売業</v>
          </cell>
          <cell r="C58">
            <v>57</v>
          </cell>
        </row>
        <row r="59">
          <cell r="B59" t="str">
            <v>飲食料品小売業</v>
          </cell>
          <cell r="C59">
            <v>58</v>
          </cell>
        </row>
        <row r="60">
          <cell r="B60" t="str">
            <v>機械器具小売業</v>
          </cell>
          <cell r="C60">
            <v>59</v>
          </cell>
        </row>
        <row r="61">
          <cell r="B61" t="str">
            <v>その他の小売業</v>
          </cell>
          <cell r="C61">
            <v>60</v>
          </cell>
        </row>
        <row r="62">
          <cell r="B62" t="str">
            <v>無店舗小売業</v>
          </cell>
          <cell r="C62">
            <v>61</v>
          </cell>
        </row>
        <row r="63">
          <cell r="B63" t="str">
            <v>銀行業</v>
          </cell>
          <cell r="C63">
            <v>62</v>
          </cell>
        </row>
        <row r="64">
          <cell r="B64" t="str">
            <v>協同組織金融業</v>
          </cell>
          <cell r="C64">
            <v>63</v>
          </cell>
        </row>
        <row r="65">
          <cell r="B65" t="str">
            <v>貸金業，クレジットカード業等非預金信用機関</v>
          </cell>
          <cell r="C65">
            <v>64</v>
          </cell>
        </row>
        <row r="66">
          <cell r="B66" t="str">
            <v>金融商品取引業，商品先物取引業</v>
          </cell>
          <cell r="C66">
            <v>65</v>
          </cell>
        </row>
        <row r="67">
          <cell r="B67" t="str">
            <v>補助的金融業等</v>
          </cell>
          <cell r="C67">
            <v>66</v>
          </cell>
        </row>
        <row r="68">
          <cell r="B68" t="str">
            <v>保険業（保険媒介代理業，保険サ－ビス業を含む）</v>
          </cell>
          <cell r="C68">
            <v>67</v>
          </cell>
        </row>
        <row r="69">
          <cell r="B69" t="str">
            <v>不動産取引業</v>
          </cell>
          <cell r="C69">
            <v>68</v>
          </cell>
        </row>
        <row r="70">
          <cell r="B70" t="str">
            <v>不動産賃貸業・管理業</v>
          </cell>
          <cell r="C70">
            <v>69</v>
          </cell>
        </row>
        <row r="71">
          <cell r="B71" t="str">
            <v>物品賃貸業</v>
          </cell>
          <cell r="C71">
            <v>70</v>
          </cell>
        </row>
        <row r="72">
          <cell r="B72" t="str">
            <v>学術・開発研究機関</v>
          </cell>
          <cell r="C72">
            <v>71</v>
          </cell>
        </row>
        <row r="73">
          <cell r="B73" t="str">
            <v>専門サービス業（他に分類されないもの）</v>
          </cell>
          <cell r="C73">
            <v>72</v>
          </cell>
        </row>
        <row r="74">
          <cell r="B74" t="str">
            <v>広告業</v>
          </cell>
          <cell r="C74">
            <v>73</v>
          </cell>
        </row>
        <row r="75">
          <cell r="B75" t="str">
            <v>技術サービス業（他に分類されないもの）</v>
          </cell>
          <cell r="C75">
            <v>74</v>
          </cell>
        </row>
        <row r="76">
          <cell r="B76" t="str">
            <v>宿泊業</v>
          </cell>
          <cell r="C76">
            <v>75</v>
          </cell>
        </row>
        <row r="77">
          <cell r="B77" t="str">
            <v>飲食店</v>
          </cell>
          <cell r="C77">
            <v>76</v>
          </cell>
        </row>
        <row r="78">
          <cell r="B78" t="str">
            <v>持ち帰り・配達飲食サービス業</v>
          </cell>
          <cell r="C78">
            <v>77</v>
          </cell>
        </row>
        <row r="79">
          <cell r="B79" t="str">
            <v>洗濯・理容･美容･浴場業</v>
          </cell>
          <cell r="C79">
            <v>78</v>
          </cell>
        </row>
        <row r="80">
          <cell r="B80" t="str">
            <v>その他の生活関連サービス業</v>
          </cell>
          <cell r="C80">
            <v>79</v>
          </cell>
        </row>
        <row r="81">
          <cell r="B81" t="str">
            <v>娯楽業</v>
          </cell>
          <cell r="C81">
            <v>80</v>
          </cell>
        </row>
        <row r="82">
          <cell r="B82" t="str">
            <v>学校教育</v>
          </cell>
          <cell r="C82">
            <v>81</v>
          </cell>
        </row>
        <row r="83">
          <cell r="B83" t="str">
            <v>その他の教育，学習支援業</v>
          </cell>
          <cell r="C83">
            <v>82</v>
          </cell>
        </row>
        <row r="84">
          <cell r="B84" t="str">
            <v>医療業</v>
          </cell>
          <cell r="C84">
            <v>83</v>
          </cell>
        </row>
        <row r="85">
          <cell r="B85" t="str">
            <v>保健衛生</v>
          </cell>
          <cell r="C85">
            <v>84</v>
          </cell>
        </row>
        <row r="86">
          <cell r="B86" t="str">
            <v>社会保険・社会福祉・介護事業</v>
          </cell>
          <cell r="C86">
            <v>85</v>
          </cell>
        </row>
        <row r="87">
          <cell r="B87" t="str">
            <v>郵便局</v>
          </cell>
          <cell r="C87">
            <v>86</v>
          </cell>
        </row>
        <row r="88">
          <cell r="B88" t="str">
            <v>協同組合（他に分類されないもの）</v>
          </cell>
          <cell r="C88">
            <v>87</v>
          </cell>
        </row>
        <row r="89">
          <cell r="B89" t="str">
            <v>廃棄物処理業</v>
          </cell>
          <cell r="C89">
            <v>88</v>
          </cell>
        </row>
        <row r="90">
          <cell r="B90" t="str">
            <v>自動車整備業</v>
          </cell>
          <cell r="C90">
            <v>89</v>
          </cell>
        </row>
        <row r="91">
          <cell r="B91" t="str">
            <v>機械等修理業（別掲を除く）</v>
          </cell>
          <cell r="C91">
            <v>90</v>
          </cell>
        </row>
        <row r="92">
          <cell r="B92" t="str">
            <v>職業紹介・労働者派遣業</v>
          </cell>
          <cell r="C92">
            <v>91</v>
          </cell>
        </row>
        <row r="93">
          <cell r="B93" t="str">
            <v>その他の事業サービス業</v>
          </cell>
          <cell r="C93">
            <v>92</v>
          </cell>
        </row>
        <row r="94">
          <cell r="B94" t="str">
            <v>政治・経済・文化団体</v>
          </cell>
          <cell r="C94">
            <v>93</v>
          </cell>
        </row>
        <row r="95">
          <cell r="B95" t="str">
            <v>宗教</v>
          </cell>
          <cell r="C95">
            <v>94</v>
          </cell>
        </row>
        <row r="96">
          <cell r="B96" t="str">
            <v>その他のサービス業</v>
          </cell>
          <cell r="C96">
            <v>95</v>
          </cell>
        </row>
        <row r="97">
          <cell r="B97" t="str">
            <v>外国公務</v>
          </cell>
          <cell r="C97">
            <v>96</v>
          </cell>
        </row>
        <row r="98">
          <cell r="B98" t="str">
            <v>国家公務</v>
          </cell>
          <cell r="C98">
            <v>97</v>
          </cell>
        </row>
        <row r="99">
          <cell r="B99" t="str">
            <v>地方公務</v>
          </cell>
          <cell r="C99">
            <v>98</v>
          </cell>
        </row>
        <row r="100">
          <cell r="B100" t="str">
            <v>分類不能の産業</v>
          </cell>
          <cell r="C100">
            <v>99</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印刷方法"/>
      <sheetName val="表紙"/>
      <sheetName val="LED特徴"/>
      <sheetName val="小組一覧"/>
      <sheetName val="経済比較削減率"/>
      <sheetName val="経済比較削減率 (Hf・LED)"/>
      <sheetName val="電気代削減額  (Hf)"/>
      <sheetName val="電気代削減額 (LED) "/>
      <sheetName val="比較表"/>
      <sheetName val="電気代削減額 (提出用)"/>
      <sheetName val="既設一覧表(iD省エネ)"/>
      <sheetName val="別表"/>
      <sheetName val="ランプW数"/>
      <sheetName val="読み替えデータ"/>
      <sheetName val="元データ"/>
      <sheetName val="Sheet2"/>
      <sheetName val="Sheet1"/>
    </sheetNames>
    <sheetDataSet>
      <sheetData sheetId="0"/>
      <sheetData sheetId="1"/>
      <sheetData sheetId="2"/>
      <sheetData sheetId="3"/>
      <sheetData sheetId="4"/>
      <sheetData sheetId="5"/>
      <sheetData sheetId="6"/>
      <sheetData sheetId="7"/>
      <sheetData sheetId="8"/>
      <sheetData sheetId="9"/>
      <sheetData sheetId="10">
        <row r="68">
          <cell r="B68" t="str">
            <v xml:space="preserve">↑標示灯パネル　使用中　一般パネル(赤) </v>
          </cell>
        </row>
        <row r="69">
          <cell r="B69" t="str">
            <v xml:space="preserve">↑標示灯パネル　使用中　消しパネル(白) </v>
          </cell>
        </row>
        <row r="70">
          <cell r="B70" t="str">
            <v>↑別売 階段通路誘導灯リニューアルP φ260→φ330</v>
          </cell>
        </row>
        <row r="71">
          <cell r="B71" t="str">
            <v>↑片反射アダプタ 20W用 ﾄﾗﾌ</v>
          </cell>
        </row>
        <row r="72">
          <cell r="B72" t="str">
            <v>↑片反射アダプタ 40W用 ﾄﾗﾌ</v>
          </cell>
        </row>
        <row r="73">
          <cell r="B73" t="str">
            <v xml:space="preserve">↑誘導灯吊具　フナ型　250mm </v>
          </cell>
        </row>
        <row r="74">
          <cell r="B74" t="str">
            <v xml:space="preserve">↑誘導灯吊具　フナ型　500mm </v>
          </cell>
        </row>
        <row r="75">
          <cell r="B75" t="str">
            <v xml:space="preserve">↑誘導灯吊具　フナ型　750mm </v>
          </cell>
        </row>
        <row r="76">
          <cell r="B76" t="str">
            <v xml:space="preserve">↑誘導灯吊具　ワン型　250mm </v>
          </cell>
        </row>
        <row r="77">
          <cell r="B77" t="str">
            <v xml:space="preserve">↑誘導灯吊具　ワン型　500mm </v>
          </cell>
        </row>
        <row r="78">
          <cell r="B78" t="str">
            <v xml:space="preserve">↑誘導灯吊具　ワン型　750mm </v>
          </cell>
        </row>
        <row r="79">
          <cell r="B79" t="str">
            <v xml:space="preserve">A級誘導灯　一般型　片面 </v>
          </cell>
        </row>
      </sheetData>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E1102-9EB8-4746-8BDE-3FF274916090}">
  <sheetPr>
    <pageSetUpPr fitToPage="1"/>
  </sheetPr>
  <dimension ref="A1:X56"/>
  <sheetViews>
    <sheetView zoomScale="95" zoomScaleNormal="95" zoomScaleSheetLayoutView="100" workbookViewId="0">
      <selection activeCell="V53" sqref="V53"/>
    </sheetView>
  </sheetViews>
  <sheetFormatPr defaultRowHeight="18.75" x14ac:dyDescent="0.4"/>
  <cols>
    <col min="1" max="1" width="4.75" customWidth="1"/>
    <col min="2" max="2" width="15.875" customWidth="1"/>
    <col min="3" max="3" width="12.875" customWidth="1"/>
    <col min="4" max="6" width="11" customWidth="1"/>
    <col min="7" max="8" width="11.375" customWidth="1"/>
    <col min="9" max="9" width="15.125" customWidth="1"/>
    <col min="20" max="20" width="10.375" bestFit="1" customWidth="1"/>
  </cols>
  <sheetData>
    <row r="1" spans="1:22" ht="26.25" thickBot="1" x14ac:dyDescent="0.45">
      <c r="A1" s="1" t="s">
        <v>32</v>
      </c>
      <c r="H1" s="80" t="s">
        <v>88</v>
      </c>
    </row>
    <row r="2" spans="1:22" ht="26.25" thickBot="1" x14ac:dyDescent="0.45">
      <c r="A2" s="1" t="s">
        <v>91</v>
      </c>
      <c r="D2" t="s">
        <v>49</v>
      </c>
      <c r="F2" s="15">
        <f>I20+I12</f>
        <v>6.4597962000000004</v>
      </c>
      <c r="G2" t="s">
        <v>23</v>
      </c>
    </row>
    <row r="3" spans="1:22" s="48" customFormat="1" ht="24" x14ac:dyDescent="0.4">
      <c r="A3" s="48" t="s">
        <v>45</v>
      </c>
      <c r="D3" t="s">
        <v>47</v>
      </c>
      <c r="F3" s="24">
        <f>I12</f>
        <v>6.4597962000000004</v>
      </c>
      <c r="G3" t="s">
        <v>23</v>
      </c>
    </row>
    <row r="4" spans="1:22" x14ac:dyDescent="0.4">
      <c r="A4" s="145" t="s">
        <v>0</v>
      </c>
      <c r="B4" s="145" t="s">
        <v>18</v>
      </c>
      <c r="C4" s="147" t="s">
        <v>14</v>
      </c>
      <c r="D4" s="148"/>
      <c r="E4" s="147" t="s">
        <v>20</v>
      </c>
      <c r="F4" s="148"/>
      <c r="G4" s="157" t="s">
        <v>24</v>
      </c>
      <c r="H4" s="141" t="s">
        <v>21</v>
      </c>
      <c r="I4" s="2" t="s">
        <v>9</v>
      </c>
      <c r="J4" s="138" t="s">
        <v>62</v>
      </c>
      <c r="K4" s="139"/>
      <c r="L4" s="139"/>
      <c r="M4" s="139"/>
      <c r="N4" s="139"/>
      <c r="O4" s="139"/>
      <c r="P4" s="139"/>
      <c r="Q4" s="139"/>
      <c r="R4" s="139"/>
      <c r="S4" s="139"/>
      <c r="T4" s="139"/>
      <c r="U4" s="140"/>
    </row>
    <row r="5" spans="1:22" ht="19.5" thickBot="1" x14ac:dyDescent="0.45">
      <c r="A5" s="146"/>
      <c r="B5" s="146"/>
      <c r="C5" s="5" t="s">
        <v>3</v>
      </c>
      <c r="D5" s="5" t="s">
        <v>4</v>
      </c>
      <c r="E5" s="5" t="s">
        <v>3</v>
      </c>
      <c r="F5" s="5" t="s">
        <v>4</v>
      </c>
      <c r="G5" s="158"/>
      <c r="H5" s="142"/>
      <c r="I5" s="6" t="s">
        <v>10</v>
      </c>
      <c r="J5" s="26" t="s">
        <v>50</v>
      </c>
      <c r="K5" s="26" t="s">
        <v>51</v>
      </c>
      <c r="L5" s="26" t="s">
        <v>52</v>
      </c>
      <c r="M5" s="26" t="s">
        <v>53</v>
      </c>
      <c r="N5" s="26" t="s">
        <v>54</v>
      </c>
      <c r="O5" s="26" t="s">
        <v>55</v>
      </c>
      <c r="P5" s="26" t="s">
        <v>56</v>
      </c>
      <c r="Q5" s="26" t="s">
        <v>57</v>
      </c>
      <c r="R5" s="26" t="s">
        <v>58</v>
      </c>
      <c r="S5" s="26" t="s">
        <v>59</v>
      </c>
      <c r="T5" s="26" t="s">
        <v>60</v>
      </c>
      <c r="U5" s="26" t="s">
        <v>61</v>
      </c>
    </row>
    <row r="6" spans="1:22" ht="19.5" thickTop="1" x14ac:dyDescent="0.4">
      <c r="A6" s="27">
        <v>1</v>
      </c>
      <c r="B6" s="27" t="s">
        <v>17</v>
      </c>
      <c r="C6" s="28">
        <f>SUM(J6:U6)</f>
        <v>0.32000000000000006</v>
      </c>
      <c r="D6" s="29" t="s">
        <v>25</v>
      </c>
      <c r="E6" s="81">
        <v>44.8</v>
      </c>
      <c r="F6" s="30" t="s">
        <v>22</v>
      </c>
      <c r="G6" s="84">
        <v>1.3599999999999999E-2</v>
      </c>
      <c r="H6" s="31">
        <f t="shared" ref="H6:H11" si="0">44/12</f>
        <v>3.6666666666666665</v>
      </c>
      <c r="I6" s="32">
        <f>C6*E6*G6*H6</f>
        <v>0.71488853333333335</v>
      </c>
      <c r="J6" s="86">
        <v>0.02</v>
      </c>
      <c r="K6" s="86">
        <v>0.01</v>
      </c>
      <c r="L6" s="86">
        <v>0.03</v>
      </c>
      <c r="M6" s="86">
        <v>0.03</v>
      </c>
      <c r="N6" s="86">
        <v>0.03</v>
      </c>
      <c r="O6" s="86">
        <v>0.04</v>
      </c>
      <c r="P6" s="86">
        <v>0.03</v>
      </c>
      <c r="Q6" s="86">
        <v>0.02</v>
      </c>
      <c r="R6" s="86">
        <v>0.02</v>
      </c>
      <c r="S6" s="86">
        <v>0.03</v>
      </c>
      <c r="T6" s="86">
        <v>0.03</v>
      </c>
      <c r="U6" s="86">
        <v>0.03</v>
      </c>
    </row>
    <row r="7" spans="1:22" x14ac:dyDescent="0.4">
      <c r="A7" s="33">
        <v>2</v>
      </c>
      <c r="B7" s="33" t="s">
        <v>16</v>
      </c>
      <c r="C7" s="17">
        <f>SUM(J7:U7)</f>
        <v>0</v>
      </c>
      <c r="D7" s="34" t="s">
        <v>26</v>
      </c>
      <c r="E7" s="82">
        <v>50.8</v>
      </c>
      <c r="F7" s="35" t="s">
        <v>28</v>
      </c>
      <c r="G7" s="85">
        <v>1.61E-2</v>
      </c>
      <c r="H7" s="31">
        <f t="shared" si="0"/>
        <v>3.6666666666666665</v>
      </c>
      <c r="I7" s="36">
        <f>C7*E7*G7*H7</f>
        <v>0</v>
      </c>
      <c r="J7" s="87"/>
      <c r="K7" s="87"/>
      <c r="L7" s="87"/>
      <c r="M7" s="87"/>
      <c r="N7" s="87"/>
      <c r="O7" s="87"/>
      <c r="P7" s="87"/>
      <c r="Q7" s="87"/>
      <c r="R7" s="87"/>
      <c r="S7" s="87"/>
      <c r="T7" s="87"/>
      <c r="U7" s="87"/>
    </row>
    <row r="8" spans="1:22" x14ac:dyDescent="0.4">
      <c r="A8" s="33">
        <v>3</v>
      </c>
      <c r="B8" s="33" t="s">
        <v>29</v>
      </c>
      <c r="C8" s="17">
        <f>SUM(J8:U8)</f>
        <v>0</v>
      </c>
      <c r="D8" s="34" t="s">
        <v>27</v>
      </c>
      <c r="E8" s="82">
        <v>39.1</v>
      </c>
      <c r="F8" s="35" t="s">
        <v>30</v>
      </c>
      <c r="G8" s="85">
        <v>1.89E-2</v>
      </c>
      <c r="H8" s="31">
        <f t="shared" si="0"/>
        <v>3.6666666666666665</v>
      </c>
      <c r="I8" s="36">
        <f>C8*E8*G8*H8</f>
        <v>0</v>
      </c>
      <c r="J8" s="87"/>
      <c r="K8" s="87"/>
      <c r="L8" s="87"/>
      <c r="M8" s="87"/>
      <c r="N8" s="87"/>
      <c r="O8" s="87"/>
      <c r="P8" s="87"/>
      <c r="Q8" s="87"/>
      <c r="R8" s="87"/>
      <c r="S8" s="87"/>
      <c r="T8" s="87"/>
      <c r="U8" s="87"/>
    </row>
    <row r="9" spans="1:22" x14ac:dyDescent="0.4">
      <c r="A9" s="33">
        <v>4</v>
      </c>
      <c r="B9" s="33" t="s">
        <v>64</v>
      </c>
      <c r="C9" s="17">
        <f>SUM(J9:U9)</f>
        <v>2.1</v>
      </c>
      <c r="D9" s="34" t="s">
        <v>27</v>
      </c>
      <c r="E9" s="83">
        <v>36.700000000000003</v>
      </c>
      <c r="F9" s="35" t="s">
        <v>30</v>
      </c>
      <c r="G9" s="85">
        <v>1.8499999999999999E-2</v>
      </c>
      <c r="H9" s="31">
        <f t="shared" si="0"/>
        <v>3.6666666666666665</v>
      </c>
      <c r="I9" s="36">
        <f>C9*E9*G9*H9</f>
        <v>5.2279150000000003</v>
      </c>
      <c r="J9" s="3">
        <v>0</v>
      </c>
      <c r="K9" s="3">
        <v>0</v>
      </c>
      <c r="L9" s="3">
        <v>0</v>
      </c>
      <c r="M9" s="3">
        <v>0</v>
      </c>
      <c r="N9" s="3">
        <v>0</v>
      </c>
      <c r="O9" s="3">
        <v>0</v>
      </c>
      <c r="P9" s="3">
        <v>0</v>
      </c>
      <c r="Q9" s="3">
        <v>0.3</v>
      </c>
      <c r="R9" s="3">
        <v>0.5</v>
      </c>
      <c r="S9" s="3">
        <v>0.5</v>
      </c>
      <c r="T9" s="3">
        <v>0.6</v>
      </c>
      <c r="U9" s="3">
        <v>0.2</v>
      </c>
    </row>
    <row r="10" spans="1:22" x14ac:dyDescent="0.4">
      <c r="A10" s="37">
        <v>5</v>
      </c>
      <c r="B10" s="37" t="s">
        <v>98</v>
      </c>
      <c r="C10" s="17">
        <f>IF(B10="","",SUM(J10:U10))</f>
        <v>0</v>
      </c>
      <c r="D10" s="34" t="s">
        <v>27</v>
      </c>
      <c r="E10" s="102">
        <v>33.4</v>
      </c>
      <c r="F10" s="103" t="s">
        <v>30</v>
      </c>
      <c r="G10" s="120">
        <v>1.8700000000000001E-2</v>
      </c>
      <c r="H10" s="41">
        <f t="shared" si="0"/>
        <v>3.6666666666666665</v>
      </c>
      <c r="I10" s="36">
        <f>IF(B10="","",C10*E10*G10*H10)</f>
        <v>0</v>
      </c>
      <c r="J10" s="3"/>
      <c r="K10" s="3"/>
      <c r="L10" s="3"/>
      <c r="M10" s="3"/>
      <c r="N10" s="3"/>
      <c r="O10" s="3"/>
      <c r="P10" s="3"/>
      <c r="Q10" s="3"/>
      <c r="R10" s="3"/>
      <c r="S10" s="3"/>
      <c r="T10" s="3"/>
      <c r="U10" s="3"/>
    </row>
    <row r="11" spans="1:22" ht="19.5" thickBot="1" x14ac:dyDescent="0.45">
      <c r="A11" s="38">
        <v>6</v>
      </c>
      <c r="B11" s="51" t="s">
        <v>90</v>
      </c>
      <c r="C11" s="18">
        <f>IF(B11="","",SUM(J11:U11))</f>
        <v>0.2</v>
      </c>
      <c r="D11" s="100" t="s">
        <v>27</v>
      </c>
      <c r="E11" s="101">
        <v>37.700000000000003</v>
      </c>
      <c r="F11" s="104" t="s">
        <v>30</v>
      </c>
      <c r="G11" s="121">
        <v>1.8700000000000001E-2</v>
      </c>
      <c r="H11" s="42">
        <f t="shared" si="0"/>
        <v>3.6666666666666665</v>
      </c>
      <c r="I11" s="43">
        <f>IF(B11="","",C11*E11*G11*H11)</f>
        <v>0.51699266666666677</v>
      </c>
      <c r="J11" s="7">
        <v>0</v>
      </c>
      <c r="K11" s="7">
        <v>0</v>
      </c>
      <c r="L11" s="7">
        <v>0.04</v>
      </c>
      <c r="M11" s="7">
        <v>0</v>
      </c>
      <c r="N11" s="7">
        <v>0.05</v>
      </c>
      <c r="O11" s="7">
        <v>0</v>
      </c>
      <c r="P11" s="7">
        <v>0.04</v>
      </c>
      <c r="Q11" s="7">
        <v>0.03</v>
      </c>
      <c r="R11" s="7">
        <v>0</v>
      </c>
      <c r="S11" s="7">
        <v>0.04</v>
      </c>
      <c r="T11" s="7">
        <v>0</v>
      </c>
      <c r="U11" s="7">
        <v>0</v>
      </c>
    </row>
    <row r="12" spans="1:22" ht="19.5" thickTop="1" x14ac:dyDescent="0.4">
      <c r="A12" s="4"/>
      <c r="B12" s="4"/>
      <c r="C12" s="4"/>
      <c r="D12" s="4"/>
      <c r="E12" s="14"/>
      <c r="F12" s="13"/>
      <c r="G12" s="4"/>
      <c r="H12" s="4"/>
      <c r="I12" s="10">
        <f>SUM(I6:I11)</f>
        <v>6.4597962000000004</v>
      </c>
      <c r="J12" s="4"/>
      <c r="K12" s="4"/>
      <c r="L12" s="4"/>
      <c r="M12" s="4"/>
      <c r="N12" s="4"/>
      <c r="O12" s="4"/>
      <c r="P12" s="4"/>
      <c r="Q12" s="4"/>
      <c r="R12" s="4"/>
      <c r="S12" s="4"/>
      <c r="T12" s="4"/>
      <c r="U12" s="4"/>
    </row>
    <row r="13" spans="1:22" ht="9" customHeight="1" x14ac:dyDescent="0.4">
      <c r="E13" s="49"/>
      <c r="F13" s="50"/>
      <c r="I13" s="23"/>
    </row>
    <row r="14" spans="1:22" s="48" customFormat="1" ht="24" x14ac:dyDescent="0.4">
      <c r="A14" s="48" t="s">
        <v>46</v>
      </c>
      <c r="D14" t="s">
        <v>48</v>
      </c>
      <c r="F14" s="25">
        <f>I20</f>
        <v>0</v>
      </c>
      <c r="G14" t="s">
        <v>23</v>
      </c>
      <c r="I14" s="99"/>
    </row>
    <row r="15" spans="1:22" x14ac:dyDescent="0.4">
      <c r="A15" s="145" t="s">
        <v>0</v>
      </c>
      <c r="B15" s="145" t="s">
        <v>18</v>
      </c>
      <c r="C15" s="147" t="s">
        <v>14</v>
      </c>
      <c r="D15" s="148"/>
      <c r="E15" s="149" t="s">
        <v>19</v>
      </c>
      <c r="F15" s="150"/>
      <c r="G15" s="153" t="s">
        <v>31</v>
      </c>
      <c r="H15" s="154"/>
      <c r="I15" s="16" t="s">
        <v>9</v>
      </c>
      <c r="J15" s="138" t="s">
        <v>62</v>
      </c>
      <c r="K15" s="139"/>
      <c r="L15" s="139"/>
      <c r="M15" s="139"/>
      <c r="N15" s="139"/>
      <c r="O15" s="139"/>
      <c r="P15" s="139"/>
      <c r="Q15" s="139"/>
      <c r="R15" s="139"/>
      <c r="S15" s="139"/>
      <c r="T15" s="139"/>
      <c r="U15" s="140"/>
      <c r="V15" s="68"/>
    </row>
    <row r="16" spans="1:22" ht="19.5" thickBot="1" x14ac:dyDescent="0.45">
      <c r="A16" s="146"/>
      <c r="B16" s="146"/>
      <c r="C16" s="5" t="s">
        <v>3</v>
      </c>
      <c r="D16" s="5" t="s">
        <v>4</v>
      </c>
      <c r="E16" s="151"/>
      <c r="F16" s="152"/>
      <c r="G16" s="155"/>
      <c r="H16" s="156"/>
      <c r="I16" s="6" t="s">
        <v>10</v>
      </c>
      <c r="J16" s="26" t="s">
        <v>50</v>
      </c>
      <c r="K16" s="26" t="s">
        <v>51</v>
      </c>
      <c r="L16" s="26" t="s">
        <v>52</v>
      </c>
      <c r="M16" s="26" t="s">
        <v>53</v>
      </c>
      <c r="N16" s="26" t="s">
        <v>54</v>
      </c>
      <c r="O16" s="26" t="s">
        <v>55</v>
      </c>
      <c r="P16" s="26" t="s">
        <v>56</v>
      </c>
      <c r="Q16" s="26" t="s">
        <v>57</v>
      </c>
      <c r="R16" s="26" t="s">
        <v>58</v>
      </c>
      <c r="S16" s="26" t="s">
        <v>59</v>
      </c>
      <c r="T16" s="26" t="s">
        <v>60</v>
      </c>
      <c r="U16" s="26" t="s">
        <v>61</v>
      </c>
    </row>
    <row r="17" spans="1:24" ht="19.5" thickTop="1" x14ac:dyDescent="0.4">
      <c r="A17" s="27">
        <v>1</v>
      </c>
      <c r="B17" s="27" t="s">
        <v>65</v>
      </c>
      <c r="C17" s="40">
        <f>SUM(J17:U17)</f>
        <v>404000</v>
      </c>
      <c r="D17" s="29" t="s">
        <v>15</v>
      </c>
      <c r="E17" s="143"/>
      <c r="F17" s="144"/>
      <c r="G17" s="128"/>
      <c r="H17" s="129"/>
      <c r="I17" s="105">
        <f>C17*G17</f>
        <v>0</v>
      </c>
      <c r="J17" s="88">
        <v>29000</v>
      </c>
      <c r="K17" s="88">
        <v>31000</v>
      </c>
      <c r="L17" s="88">
        <v>30000</v>
      </c>
      <c r="M17" s="88">
        <v>36000</v>
      </c>
      <c r="N17" s="88">
        <v>40000</v>
      </c>
      <c r="O17" s="88">
        <v>36000</v>
      </c>
      <c r="P17" s="88">
        <v>32000</v>
      </c>
      <c r="Q17" s="88">
        <v>35000</v>
      </c>
      <c r="R17" s="88">
        <v>34000</v>
      </c>
      <c r="S17" s="88">
        <v>30000</v>
      </c>
      <c r="T17" s="88">
        <v>40000</v>
      </c>
      <c r="U17" s="88">
        <v>31000</v>
      </c>
    </row>
    <row r="18" spans="1:24" x14ac:dyDescent="0.4">
      <c r="A18" s="33">
        <v>2</v>
      </c>
      <c r="B18" s="33" t="s">
        <v>66</v>
      </c>
      <c r="C18" s="11">
        <f>SUM(J18:U18)</f>
        <v>0</v>
      </c>
      <c r="D18" s="44" t="s">
        <v>15</v>
      </c>
      <c r="E18" s="126"/>
      <c r="F18" s="127"/>
      <c r="G18" s="128"/>
      <c r="H18" s="129"/>
      <c r="I18" s="36">
        <f>C18*G18</f>
        <v>0</v>
      </c>
      <c r="J18" s="89"/>
      <c r="K18" s="89"/>
      <c r="L18" s="89"/>
      <c r="M18" s="89"/>
      <c r="N18" s="89"/>
      <c r="O18" s="89"/>
      <c r="P18" s="89"/>
      <c r="Q18" s="89"/>
      <c r="R18" s="89"/>
      <c r="S18" s="89"/>
      <c r="T18" s="89"/>
      <c r="U18" s="89"/>
    </row>
    <row r="19" spans="1:24" ht="19.5" thickBot="1" x14ac:dyDescent="0.45">
      <c r="A19" s="51">
        <v>3</v>
      </c>
      <c r="B19" s="51" t="s">
        <v>67</v>
      </c>
      <c r="C19" s="12">
        <f>SUM(J19:U19)</f>
        <v>0</v>
      </c>
      <c r="D19" s="45" t="s">
        <v>15</v>
      </c>
      <c r="E19" s="130"/>
      <c r="F19" s="131"/>
      <c r="G19" s="132"/>
      <c r="H19" s="133"/>
      <c r="I19" s="43">
        <f>C19*G19</f>
        <v>0</v>
      </c>
      <c r="J19" s="90"/>
      <c r="K19" s="90"/>
      <c r="L19" s="90"/>
      <c r="M19" s="90"/>
      <c r="N19" s="90"/>
      <c r="O19" s="90"/>
      <c r="P19" s="90"/>
      <c r="Q19" s="90"/>
      <c r="R19" s="90"/>
      <c r="S19" s="90"/>
      <c r="T19" s="90"/>
      <c r="U19" s="90"/>
    </row>
    <row r="20" spans="1:24" ht="19.5" thickTop="1" x14ac:dyDescent="0.4">
      <c r="A20" s="46"/>
      <c r="B20" s="27" t="s">
        <v>74</v>
      </c>
      <c r="C20" s="46"/>
      <c r="D20" s="46"/>
      <c r="E20" s="134"/>
      <c r="F20" s="135"/>
      <c r="G20" s="136"/>
      <c r="H20" s="137"/>
      <c r="I20" s="47">
        <f>SUM(I17:I19)</f>
        <v>0</v>
      </c>
      <c r="J20" s="46"/>
      <c r="K20" s="46"/>
      <c r="L20" s="46"/>
      <c r="M20" s="46"/>
      <c r="N20" s="46"/>
      <c r="O20" s="46"/>
      <c r="P20" s="46"/>
      <c r="Q20" s="46"/>
      <c r="R20" s="46"/>
      <c r="S20" s="46"/>
      <c r="T20" s="46"/>
      <c r="U20" s="46"/>
    </row>
    <row r="21" spans="1:24" ht="19.5" thickBot="1" x14ac:dyDescent="0.45">
      <c r="E21" s="21"/>
      <c r="F21" s="21"/>
      <c r="G21" s="22"/>
      <c r="H21" s="22"/>
      <c r="I21" s="23"/>
    </row>
    <row r="22" spans="1:24" ht="26.25" thickBot="1" x14ac:dyDescent="0.45">
      <c r="A22" s="1" t="s">
        <v>94</v>
      </c>
      <c r="D22" t="s">
        <v>49</v>
      </c>
      <c r="F22" s="15">
        <f>I40+I32</f>
        <v>7.1480874666666683</v>
      </c>
      <c r="G22" t="s">
        <v>23</v>
      </c>
    </row>
    <row r="23" spans="1:24" ht="24" x14ac:dyDescent="0.4">
      <c r="A23" s="48" t="s">
        <v>45</v>
      </c>
      <c r="B23" s="48"/>
      <c r="C23" s="48"/>
      <c r="D23" t="s">
        <v>47</v>
      </c>
      <c r="E23" s="48"/>
      <c r="F23" s="24">
        <f>I32</f>
        <v>7.1480874666666683</v>
      </c>
      <c r="G23" t="s">
        <v>23</v>
      </c>
      <c r="H23" s="48"/>
      <c r="I23" s="48"/>
      <c r="J23" s="48"/>
      <c r="K23" s="48"/>
      <c r="L23" s="48"/>
      <c r="M23" s="48"/>
      <c r="N23" s="48"/>
      <c r="O23" s="48"/>
      <c r="P23" s="48"/>
      <c r="Q23" s="48"/>
      <c r="R23" s="48"/>
      <c r="S23" s="48"/>
      <c r="T23" s="48"/>
      <c r="U23" s="48"/>
    </row>
    <row r="24" spans="1:24" x14ac:dyDescent="0.4">
      <c r="A24" s="145" t="s">
        <v>0</v>
      </c>
      <c r="B24" s="145" t="s">
        <v>18</v>
      </c>
      <c r="C24" s="147" t="s">
        <v>14</v>
      </c>
      <c r="D24" s="148"/>
      <c r="E24" s="147" t="s">
        <v>20</v>
      </c>
      <c r="F24" s="148"/>
      <c r="G24" s="157" t="s">
        <v>24</v>
      </c>
      <c r="H24" s="141" t="s">
        <v>21</v>
      </c>
      <c r="I24" s="2" t="s">
        <v>9</v>
      </c>
      <c r="J24" s="138" t="s">
        <v>62</v>
      </c>
      <c r="K24" s="139"/>
      <c r="L24" s="139"/>
      <c r="M24" s="139"/>
      <c r="N24" s="139"/>
      <c r="O24" s="139"/>
      <c r="P24" s="139"/>
      <c r="Q24" s="139"/>
      <c r="R24" s="139"/>
      <c r="S24" s="139"/>
      <c r="T24" s="139"/>
      <c r="U24" s="140"/>
    </row>
    <row r="25" spans="1:24" ht="19.5" thickBot="1" x14ac:dyDescent="0.45">
      <c r="A25" s="146"/>
      <c r="B25" s="146"/>
      <c r="C25" s="5" t="s">
        <v>3</v>
      </c>
      <c r="D25" s="5" t="s">
        <v>4</v>
      </c>
      <c r="E25" s="5" t="s">
        <v>3</v>
      </c>
      <c r="F25" s="5" t="s">
        <v>4</v>
      </c>
      <c r="G25" s="158"/>
      <c r="H25" s="142"/>
      <c r="I25" s="6" t="s">
        <v>10</v>
      </c>
      <c r="J25" s="26" t="s">
        <v>50</v>
      </c>
      <c r="K25" s="26" t="s">
        <v>51</v>
      </c>
      <c r="L25" s="26" t="s">
        <v>52</v>
      </c>
      <c r="M25" s="26" t="s">
        <v>53</v>
      </c>
      <c r="N25" s="26" t="s">
        <v>54</v>
      </c>
      <c r="O25" s="26" t="s">
        <v>55</v>
      </c>
      <c r="P25" s="26" t="s">
        <v>56</v>
      </c>
      <c r="Q25" s="26" t="s">
        <v>57</v>
      </c>
      <c r="R25" s="26" t="s">
        <v>58</v>
      </c>
      <c r="S25" s="26" t="s">
        <v>59</v>
      </c>
      <c r="T25" s="26" t="s">
        <v>60</v>
      </c>
      <c r="U25" s="26" t="s">
        <v>61</v>
      </c>
    </row>
    <row r="26" spans="1:24" ht="19.5" thickTop="1" x14ac:dyDescent="0.4">
      <c r="A26" s="27">
        <v>1</v>
      </c>
      <c r="B26" s="27" t="s">
        <v>17</v>
      </c>
      <c r="C26" s="28">
        <f>SUM(J26:U26)</f>
        <v>0.37000000000000011</v>
      </c>
      <c r="D26" s="29" t="s">
        <v>25</v>
      </c>
      <c r="E26" s="81">
        <v>40</v>
      </c>
      <c r="F26" s="30" t="s">
        <v>22</v>
      </c>
      <c r="G26" s="84">
        <v>1.4E-2</v>
      </c>
      <c r="H26" s="31">
        <f t="shared" ref="H26:H31" si="1">44/12</f>
        <v>3.6666666666666665</v>
      </c>
      <c r="I26" s="32">
        <f>C26*E26*G26*H26</f>
        <v>0.75973333333333348</v>
      </c>
      <c r="J26" s="86">
        <v>0.03</v>
      </c>
      <c r="K26" s="86">
        <v>0.02</v>
      </c>
      <c r="L26" s="86">
        <v>0.03</v>
      </c>
      <c r="M26" s="86">
        <v>0.05</v>
      </c>
      <c r="N26" s="86">
        <v>0.04</v>
      </c>
      <c r="O26" s="86">
        <v>0.04</v>
      </c>
      <c r="P26" s="86">
        <v>0.03</v>
      </c>
      <c r="Q26" s="86">
        <v>0.02</v>
      </c>
      <c r="R26" s="86">
        <v>0.02</v>
      </c>
      <c r="S26" s="86">
        <v>0.03</v>
      </c>
      <c r="T26" s="86">
        <v>0.03</v>
      </c>
      <c r="U26" s="86">
        <v>0.03</v>
      </c>
      <c r="W26" t="s">
        <v>97</v>
      </c>
      <c r="X26" s="106">
        <f>E26*G26*H26</f>
        <v>2.0533333333333332</v>
      </c>
    </row>
    <row r="27" spans="1:24" x14ac:dyDescent="0.4">
      <c r="A27" s="33">
        <v>2</v>
      </c>
      <c r="B27" s="33" t="s">
        <v>16</v>
      </c>
      <c r="C27" s="17">
        <f>SUM(J27:U27)</f>
        <v>0</v>
      </c>
      <c r="D27" s="34" t="s">
        <v>26</v>
      </c>
      <c r="E27" s="82">
        <v>50.8</v>
      </c>
      <c r="F27" s="35" t="s">
        <v>28</v>
      </c>
      <c r="G27" s="85">
        <v>1.61E-2</v>
      </c>
      <c r="H27" s="31">
        <f t="shared" si="1"/>
        <v>3.6666666666666665</v>
      </c>
      <c r="I27" s="36">
        <f>C27*E27*G27*H27</f>
        <v>0</v>
      </c>
      <c r="J27" s="87"/>
      <c r="K27" s="87"/>
      <c r="L27" s="87"/>
      <c r="M27" s="87"/>
      <c r="N27" s="87"/>
      <c r="O27" s="87"/>
      <c r="P27" s="87"/>
      <c r="Q27" s="87"/>
      <c r="R27" s="87"/>
      <c r="S27" s="87"/>
      <c r="T27" s="87"/>
      <c r="U27" s="87"/>
    </row>
    <row r="28" spans="1:24" x14ac:dyDescent="0.4">
      <c r="A28" s="33">
        <v>3</v>
      </c>
      <c r="B28" s="33" t="s">
        <v>29</v>
      </c>
      <c r="C28" s="17">
        <f>SUM(J28:U28)</f>
        <v>0</v>
      </c>
      <c r="D28" s="34" t="s">
        <v>27</v>
      </c>
      <c r="E28" s="82">
        <v>39.1</v>
      </c>
      <c r="F28" s="35" t="s">
        <v>30</v>
      </c>
      <c r="G28" s="85">
        <v>1.89E-2</v>
      </c>
      <c r="H28" s="31">
        <f t="shared" si="1"/>
        <v>3.6666666666666665</v>
      </c>
      <c r="I28" s="36">
        <f>C28*E28*G28*H28</f>
        <v>0</v>
      </c>
      <c r="J28" s="87"/>
      <c r="K28" s="87"/>
      <c r="L28" s="87"/>
      <c r="M28" s="87"/>
      <c r="N28" s="87"/>
      <c r="O28" s="87"/>
      <c r="P28" s="87"/>
      <c r="Q28" s="87"/>
      <c r="R28" s="87"/>
      <c r="S28" s="87"/>
      <c r="T28" s="87"/>
      <c r="U28" s="87"/>
    </row>
    <row r="29" spans="1:24" x14ac:dyDescent="0.4">
      <c r="A29" s="33">
        <v>4</v>
      </c>
      <c r="B29" s="33" t="s">
        <v>64</v>
      </c>
      <c r="C29" s="17">
        <f>SUM(J29:U29)</f>
        <v>2.4000000000000004</v>
      </c>
      <c r="D29" s="34" t="s">
        <v>27</v>
      </c>
      <c r="E29" s="83">
        <v>36.700000000000003</v>
      </c>
      <c r="F29" s="35" t="s">
        <v>30</v>
      </c>
      <c r="G29" s="85">
        <v>1.8499999999999999E-2</v>
      </c>
      <c r="H29" s="31">
        <f t="shared" si="1"/>
        <v>3.6666666666666665</v>
      </c>
      <c r="I29" s="36">
        <f>C29*E29*G29*H29</f>
        <v>5.9747600000000016</v>
      </c>
      <c r="J29" s="3">
        <v>0</v>
      </c>
      <c r="K29" s="3">
        <v>0</v>
      </c>
      <c r="L29" s="3">
        <v>0</v>
      </c>
      <c r="M29" s="3">
        <v>0</v>
      </c>
      <c r="N29" s="3">
        <v>0</v>
      </c>
      <c r="O29" s="3">
        <v>0</v>
      </c>
      <c r="P29" s="3">
        <v>0</v>
      </c>
      <c r="Q29" s="3">
        <v>0.5</v>
      </c>
      <c r="R29" s="3">
        <v>0.6</v>
      </c>
      <c r="S29" s="3">
        <v>0.5</v>
      </c>
      <c r="T29" s="3">
        <v>0.6</v>
      </c>
      <c r="U29" s="3">
        <v>0.2</v>
      </c>
    </row>
    <row r="30" spans="1:24" x14ac:dyDescent="0.4">
      <c r="A30" s="37">
        <v>5</v>
      </c>
      <c r="B30" s="37" t="s">
        <v>98</v>
      </c>
      <c r="C30" s="17">
        <f>IF(B30="","",SUM(J30:U30))</f>
        <v>0</v>
      </c>
      <c r="D30" s="8" t="str">
        <f>IF(B30="","",$D$10)</f>
        <v>kL/年</v>
      </c>
      <c r="E30" s="92">
        <f>IF(B30="","",$E$10)</f>
        <v>33.4</v>
      </c>
      <c r="F30" s="92" t="str">
        <f>IF(B30="","",$F$10)</f>
        <v>GJ/kL</v>
      </c>
      <c r="G30" s="94">
        <f>IF(B30="","",$G$10)</f>
        <v>1.8700000000000001E-2</v>
      </c>
      <c r="H30" s="41">
        <f t="shared" si="1"/>
        <v>3.6666666666666665</v>
      </c>
      <c r="I30" s="36">
        <f>IF(B30="","",C30*E30*G30*H30)</f>
        <v>0</v>
      </c>
      <c r="J30" s="3"/>
      <c r="K30" s="3"/>
      <c r="L30" s="3"/>
      <c r="M30" s="3"/>
      <c r="N30" s="3"/>
      <c r="O30" s="3"/>
      <c r="P30" s="3"/>
      <c r="Q30" s="3"/>
      <c r="R30" s="3"/>
      <c r="S30" s="3"/>
      <c r="T30" s="3"/>
      <c r="U30" s="3"/>
    </row>
    <row r="31" spans="1:24" ht="19.5" thickBot="1" x14ac:dyDescent="0.45">
      <c r="A31" s="38">
        <v>6</v>
      </c>
      <c r="B31" s="51" t="str">
        <f>IF(B11="","",$B$11)</f>
        <v>軽油</v>
      </c>
      <c r="C31" s="18">
        <f>IF(B31="","",SUM(J31:U31))</f>
        <v>0.16</v>
      </c>
      <c r="D31" s="9" t="str">
        <f>IF(B31="","",$D$11)</f>
        <v>kL/年</v>
      </c>
      <c r="E31" s="93">
        <f>IF(B31="","",$E$11)</f>
        <v>37.700000000000003</v>
      </c>
      <c r="F31" s="93" t="str">
        <f>IF(B31="","",$F$11)</f>
        <v>GJ/kL</v>
      </c>
      <c r="G31" s="95">
        <f>IF(B31="","",$G$11)</f>
        <v>1.8700000000000001E-2</v>
      </c>
      <c r="H31" s="42">
        <f t="shared" si="1"/>
        <v>3.6666666666666665</v>
      </c>
      <c r="I31" s="43">
        <f>IF(B31="","",C31*E31*G31*H31)</f>
        <v>0.41359413333333339</v>
      </c>
      <c r="J31" s="7">
        <v>0</v>
      </c>
      <c r="K31" s="7">
        <v>0</v>
      </c>
      <c r="L31" s="7">
        <v>0.03</v>
      </c>
      <c r="M31" s="7">
        <v>0</v>
      </c>
      <c r="N31" s="7">
        <v>0.03</v>
      </c>
      <c r="O31" s="7">
        <v>0</v>
      </c>
      <c r="P31" s="7">
        <v>0.03</v>
      </c>
      <c r="Q31" s="7">
        <v>0.03</v>
      </c>
      <c r="R31" s="7">
        <v>0</v>
      </c>
      <c r="S31" s="7">
        <v>0.03</v>
      </c>
      <c r="T31" s="7">
        <v>0</v>
      </c>
      <c r="U31" s="7">
        <v>0.01</v>
      </c>
    </row>
    <row r="32" spans="1:24" ht="19.5" thickTop="1" x14ac:dyDescent="0.4">
      <c r="A32" s="4"/>
      <c r="B32" s="4"/>
      <c r="C32" s="4"/>
      <c r="D32" s="4"/>
      <c r="E32" s="14"/>
      <c r="F32" s="13"/>
      <c r="G32" s="4"/>
      <c r="H32" s="4"/>
      <c r="I32" s="10">
        <f>SUM(I26:I31)</f>
        <v>7.1480874666666683</v>
      </c>
      <c r="J32" s="4"/>
      <c r="K32" s="4"/>
      <c r="L32" s="4"/>
      <c r="M32" s="4"/>
      <c r="N32" s="4"/>
      <c r="O32" s="4"/>
      <c r="P32" s="4"/>
      <c r="Q32" s="4"/>
      <c r="R32" s="4"/>
      <c r="S32" s="4"/>
      <c r="T32" s="4"/>
      <c r="U32" s="4"/>
    </row>
    <row r="33" spans="1:21" ht="12" customHeight="1" x14ac:dyDescent="0.4">
      <c r="E33" s="49"/>
      <c r="F33" s="50"/>
      <c r="I33" s="23"/>
    </row>
    <row r="34" spans="1:21" ht="24" x14ac:dyDescent="0.4">
      <c r="A34" s="48" t="s">
        <v>46</v>
      </c>
      <c r="B34" s="48"/>
      <c r="C34" s="48"/>
      <c r="D34" t="s">
        <v>48</v>
      </c>
      <c r="E34" s="48"/>
      <c r="F34" s="25">
        <f>I40</f>
        <v>0</v>
      </c>
      <c r="G34" t="s">
        <v>23</v>
      </c>
      <c r="H34" s="48"/>
      <c r="I34" s="48"/>
      <c r="J34" s="48"/>
      <c r="K34" s="48"/>
      <c r="L34" s="48"/>
      <c r="M34" s="48"/>
      <c r="N34" s="48"/>
      <c r="O34" s="48"/>
      <c r="P34" s="48"/>
      <c r="Q34" s="48"/>
      <c r="R34" s="48"/>
      <c r="S34" s="48"/>
      <c r="T34" s="48"/>
      <c r="U34" s="48"/>
    </row>
    <row r="35" spans="1:21" x14ac:dyDescent="0.4">
      <c r="A35" s="145" t="s">
        <v>0</v>
      </c>
      <c r="B35" s="145" t="s">
        <v>18</v>
      </c>
      <c r="C35" s="147" t="s">
        <v>14</v>
      </c>
      <c r="D35" s="148"/>
      <c r="E35" s="149" t="s">
        <v>19</v>
      </c>
      <c r="F35" s="150"/>
      <c r="G35" s="153" t="s">
        <v>31</v>
      </c>
      <c r="H35" s="154"/>
      <c r="I35" s="2" t="s">
        <v>9</v>
      </c>
      <c r="J35" s="138" t="s">
        <v>62</v>
      </c>
      <c r="K35" s="139"/>
      <c r="L35" s="139"/>
      <c r="M35" s="139"/>
      <c r="N35" s="139"/>
      <c r="O35" s="139"/>
      <c r="P35" s="139"/>
      <c r="Q35" s="139"/>
      <c r="R35" s="139"/>
      <c r="S35" s="139"/>
      <c r="T35" s="139"/>
      <c r="U35" s="140"/>
    </row>
    <row r="36" spans="1:21" ht="19.5" thickBot="1" x14ac:dyDescent="0.45">
      <c r="A36" s="146"/>
      <c r="B36" s="146"/>
      <c r="C36" s="5" t="s">
        <v>3</v>
      </c>
      <c r="D36" s="5" t="s">
        <v>4</v>
      </c>
      <c r="E36" s="151"/>
      <c r="F36" s="152"/>
      <c r="G36" s="155"/>
      <c r="H36" s="156"/>
      <c r="I36" s="6" t="s">
        <v>10</v>
      </c>
      <c r="J36" s="26" t="s">
        <v>50</v>
      </c>
      <c r="K36" s="26" t="s">
        <v>51</v>
      </c>
      <c r="L36" s="26" t="s">
        <v>52</v>
      </c>
      <c r="M36" s="26" t="s">
        <v>53</v>
      </c>
      <c r="N36" s="26" t="s">
        <v>54</v>
      </c>
      <c r="O36" s="26" t="s">
        <v>55</v>
      </c>
      <c r="P36" s="26" t="s">
        <v>56</v>
      </c>
      <c r="Q36" s="26" t="s">
        <v>57</v>
      </c>
      <c r="R36" s="26" t="s">
        <v>58</v>
      </c>
      <c r="S36" s="26" t="s">
        <v>59</v>
      </c>
      <c r="T36" s="26" t="s">
        <v>60</v>
      </c>
      <c r="U36" s="26" t="s">
        <v>61</v>
      </c>
    </row>
    <row r="37" spans="1:21" ht="19.5" thickTop="1" x14ac:dyDescent="0.4">
      <c r="A37" s="27">
        <v>1</v>
      </c>
      <c r="B37" s="27" t="s">
        <v>65</v>
      </c>
      <c r="C37" s="40">
        <f>SUM(J37:U37)</f>
        <v>425000</v>
      </c>
      <c r="D37" s="29" t="s">
        <v>15</v>
      </c>
      <c r="E37" s="143"/>
      <c r="F37" s="144"/>
      <c r="G37" s="136"/>
      <c r="H37" s="137"/>
      <c r="I37" s="105">
        <f>C37*G37</f>
        <v>0</v>
      </c>
      <c r="J37" s="88">
        <v>30000</v>
      </c>
      <c r="K37" s="88">
        <v>31000</v>
      </c>
      <c r="L37" s="88">
        <v>33000</v>
      </c>
      <c r="M37" s="88">
        <v>40000</v>
      </c>
      <c r="N37" s="88">
        <v>45000</v>
      </c>
      <c r="O37" s="88">
        <v>42000</v>
      </c>
      <c r="P37" s="88">
        <v>32000</v>
      </c>
      <c r="Q37" s="88">
        <v>33000</v>
      </c>
      <c r="R37" s="88">
        <v>34000</v>
      </c>
      <c r="S37" s="88">
        <v>31000</v>
      </c>
      <c r="T37" s="88">
        <v>36000</v>
      </c>
      <c r="U37" s="88">
        <v>38000</v>
      </c>
    </row>
    <row r="38" spans="1:21" x14ac:dyDescent="0.4">
      <c r="A38" s="33">
        <v>2</v>
      </c>
      <c r="B38" s="33" t="s">
        <v>66</v>
      </c>
      <c r="C38" s="11">
        <f>SUM(J38:U38)</f>
        <v>0</v>
      </c>
      <c r="D38" s="44" t="s">
        <v>15</v>
      </c>
      <c r="E38" s="126"/>
      <c r="F38" s="127"/>
      <c r="G38" s="128"/>
      <c r="H38" s="129"/>
      <c r="I38" s="36">
        <f>C38*G38</f>
        <v>0</v>
      </c>
      <c r="J38" s="89"/>
      <c r="K38" s="89"/>
      <c r="L38" s="89"/>
      <c r="M38" s="89"/>
      <c r="N38" s="89"/>
      <c r="O38" s="89"/>
      <c r="P38" s="89"/>
      <c r="Q38" s="89"/>
      <c r="R38" s="89"/>
      <c r="S38" s="89"/>
      <c r="T38" s="89"/>
      <c r="U38" s="89"/>
    </row>
    <row r="39" spans="1:21" ht="19.5" thickBot="1" x14ac:dyDescent="0.45">
      <c r="A39" s="51">
        <v>3</v>
      </c>
      <c r="B39" s="51" t="s">
        <v>67</v>
      </c>
      <c r="C39" s="12">
        <f>SUM(J39:U39)</f>
        <v>0</v>
      </c>
      <c r="D39" s="45" t="s">
        <v>15</v>
      </c>
      <c r="E39" s="130"/>
      <c r="F39" s="131"/>
      <c r="G39" s="132"/>
      <c r="H39" s="133"/>
      <c r="I39" s="43">
        <f>C39*G39</f>
        <v>0</v>
      </c>
      <c r="J39" s="90"/>
      <c r="K39" s="90"/>
      <c r="L39" s="90"/>
      <c r="M39" s="90"/>
      <c r="N39" s="90"/>
      <c r="O39" s="90"/>
      <c r="P39" s="90"/>
      <c r="Q39" s="90"/>
      <c r="R39" s="90"/>
      <c r="S39" s="90"/>
      <c r="T39" s="90"/>
      <c r="U39" s="90"/>
    </row>
    <row r="40" spans="1:21" ht="19.5" thickTop="1" x14ac:dyDescent="0.4">
      <c r="A40" s="46"/>
      <c r="B40" s="27" t="s">
        <v>74</v>
      </c>
      <c r="C40" s="46"/>
      <c r="D40" s="46"/>
      <c r="E40" s="134"/>
      <c r="F40" s="135"/>
      <c r="G40" s="136"/>
      <c r="H40" s="137"/>
      <c r="I40" s="47">
        <f>SUM(I37:I39)</f>
        <v>0</v>
      </c>
      <c r="J40" s="46"/>
      <c r="K40" s="46"/>
      <c r="L40" s="46"/>
      <c r="M40" s="46"/>
      <c r="N40" s="46"/>
      <c r="O40" s="46"/>
      <c r="P40" s="46"/>
      <c r="Q40" s="46"/>
      <c r="R40" s="46"/>
      <c r="S40" s="46"/>
      <c r="T40" s="46"/>
      <c r="U40" s="46"/>
    </row>
    <row r="42" spans="1:21" ht="18.75" customHeight="1" x14ac:dyDescent="0.4"/>
    <row r="43" spans="1:21" x14ac:dyDescent="0.4">
      <c r="B43" s="75" t="s">
        <v>84</v>
      </c>
      <c r="M43" t="s">
        <v>95</v>
      </c>
    </row>
    <row r="44" spans="1:21" x14ac:dyDescent="0.4">
      <c r="B44" s="3"/>
      <c r="C44" s="54">
        <v>2023</v>
      </c>
      <c r="D44" s="109">
        <v>2024</v>
      </c>
      <c r="E44" s="112"/>
      <c r="F44" s="111"/>
      <c r="G44" s="23"/>
      <c r="H44" s="23"/>
    </row>
    <row r="45" spans="1:21" x14ac:dyDescent="0.4">
      <c r="B45" s="3" t="str">
        <f>B40</f>
        <v>電気合計</v>
      </c>
      <c r="C45" s="24">
        <f>I20</f>
        <v>0</v>
      </c>
      <c r="D45" s="110">
        <f>I40</f>
        <v>0</v>
      </c>
      <c r="E45" s="113"/>
      <c r="F45" s="23"/>
      <c r="G45" s="23"/>
      <c r="H45" s="23"/>
    </row>
    <row r="46" spans="1:21" x14ac:dyDescent="0.4">
      <c r="B46" s="3" t="str">
        <f>B26</f>
        <v>都市ガス</v>
      </c>
      <c r="C46" s="24">
        <f t="shared" ref="C46:C51" si="2">I6</f>
        <v>0.71488853333333335</v>
      </c>
      <c r="D46" s="110">
        <f t="shared" ref="D46:D51" si="3">I26</f>
        <v>0.75973333333333348</v>
      </c>
      <c r="E46" s="113"/>
      <c r="F46" s="23"/>
      <c r="G46" s="23"/>
      <c r="H46" s="23"/>
    </row>
    <row r="47" spans="1:21" x14ac:dyDescent="0.4">
      <c r="B47" s="3" t="str">
        <f>B27</f>
        <v>LPG</v>
      </c>
      <c r="C47" s="24">
        <f t="shared" si="2"/>
        <v>0</v>
      </c>
      <c r="D47" s="110">
        <f t="shared" si="3"/>
        <v>0</v>
      </c>
      <c r="E47" s="113"/>
      <c r="F47" s="23"/>
      <c r="G47" s="23"/>
      <c r="H47" s="23"/>
    </row>
    <row r="48" spans="1:21" x14ac:dyDescent="0.4">
      <c r="B48" s="3" t="str">
        <f>B28</f>
        <v>A重油</v>
      </c>
      <c r="C48" s="24">
        <f t="shared" si="2"/>
        <v>0</v>
      </c>
      <c r="D48" s="110">
        <f t="shared" si="3"/>
        <v>0</v>
      </c>
      <c r="E48" s="113"/>
      <c r="F48" s="23"/>
      <c r="G48" s="23"/>
      <c r="H48" s="23"/>
    </row>
    <row r="49" spans="2:10" x14ac:dyDescent="0.4">
      <c r="B49" s="3" t="str">
        <f>B29</f>
        <v>灯油</v>
      </c>
      <c r="C49" s="24">
        <f t="shared" si="2"/>
        <v>5.2279150000000003</v>
      </c>
      <c r="D49" s="110">
        <f t="shared" si="3"/>
        <v>5.9747600000000016</v>
      </c>
      <c r="E49" s="113"/>
      <c r="F49" s="23"/>
      <c r="G49" s="23"/>
      <c r="H49" s="23"/>
    </row>
    <row r="50" spans="2:10" x14ac:dyDescent="0.4">
      <c r="B50" s="3" t="str">
        <f>IF(B30="","",B30)</f>
        <v>揮発油</v>
      </c>
      <c r="C50" s="24">
        <f t="shared" si="2"/>
        <v>0</v>
      </c>
      <c r="D50" s="110">
        <f t="shared" si="3"/>
        <v>0</v>
      </c>
      <c r="E50" s="113"/>
      <c r="F50" s="23"/>
      <c r="G50" s="23"/>
      <c r="H50" s="23"/>
    </row>
    <row r="51" spans="2:10" x14ac:dyDescent="0.4">
      <c r="B51" s="3" t="str">
        <f>IF(B31="","",B31)</f>
        <v>軽油</v>
      </c>
      <c r="C51" s="24">
        <f t="shared" si="2"/>
        <v>0.51699266666666677</v>
      </c>
      <c r="D51" s="110">
        <f t="shared" si="3"/>
        <v>0.41359413333333339</v>
      </c>
      <c r="E51" s="113"/>
      <c r="F51" s="23"/>
      <c r="G51" s="23"/>
      <c r="H51" s="23"/>
    </row>
    <row r="52" spans="2:10" x14ac:dyDescent="0.4">
      <c r="B52" s="3" t="s">
        <v>75</v>
      </c>
      <c r="C52" s="24">
        <f t="shared" ref="C52" si="4">SUM(C45:C51)</f>
        <v>6.4597962000000004</v>
      </c>
      <c r="D52" s="110">
        <f t="shared" ref="D52" si="5">SUM(D45:D51)</f>
        <v>7.1480874666666683</v>
      </c>
      <c r="E52" s="113"/>
      <c r="F52" s="23"/>
      <c r="G52" s="23"/>
      <c r="H52" s="23"/>
    </row>
    <row r="53" spans="2:10" x14ac:dyDescent="0.4">
      <c r="B53" s="75" t="s">
        <v>85</v>
      </c>
    </row>
    <row r="54" spans="2:10" x14ac:dyDescent="0.4">
      <c r="B54" s="3"/>
      <c r="C54" s="3" t="str">
        <f>B45</f>
        <v>電気合計</v>
      </c>
      <c r="D54" s="3" t="str">
        <f>B46</f>
        <v>都市ガス</v>
      </c>
      <c r="E54" s="3" t="str">
        <f>B47</f>
        <v>LPG</v>
      </c>
      <c r="F54" s="3" t="str">
        <f>B48</f>
        <v>A重油</v>
      </c>
      <c r="G54" s="3" t="str">
        <f>B49</f>
        <v>灯油</v>
      </c>
      <c r="H54" s="3" t="str">
        <f>B50</f>
        <v>揮発油</v>
      </c>
      <c r="I54" s="3" t="str">
        <f>B51</f>
        <v>軽油</v>
      </c>
      <c r="J54" s="3" t="s">
        <v>75</v>
      </c>
    </row>
    <row r="55" spans="2:10" x14ac:dyDescent="0.4">
      <c r="B55" s="54">
        <v>2023</v>
      </c>
      <c r="C55" s="24">
        <f>C45</f>
        <v>0</v>
      </c>
      <c r="D55" s="24">
        <f>C46</f>
        <v>0.71488853333333335</v>
      </c>
      <c r="E55" s="24">
        <f>C47</f>
        <v>0</v>
      </c>
      <c r="F55" s="24">
        <f>C48</f>
        <v>0</v>
      </c>
      <c r="G55" s="24">
        <f>C49</f>
        <v>5.2279150000000003</v>
      </c>
      <c r="H55" s="24">
        <f>C50</f>
        <v>0</v>
      </c>
      <c r="I55" s="24">
        <f>C51</f>
        <v>0.51699266666666677</v>
      </c>
      <c r="J55" s="24">
        <f t="shared" ref="J55:J56" si="6">SUM(C55:I55)</f>
        <v>6.4597962000000004</v>
      </c>
    </row>
    <row r="56" spans="2:10" x14ac:dyDescent="0.4">
      <c r="B56" s="54">
        <v>2024</v>
      </c>
      <c r="C56" s="24">
        <f>D45</f>
        <v>0</v>
      </c>
      <c r="D56" s="24">
        <f>D46</f>
        <v>0.75973333333333348</v>
      </c>
      <c r="E56" s="24">
        <f>D47</f>
        <v>0</v>
      </c>
      <c r="F56" s="24">
        <f>D48</f>
        <v>0</v>
      </c>
      <c r="G56" s="24">
        <f>D49</f>
        <v>5.9747600000000016</v>
      </c>
      <c r="H56" s="24">
        <f>D50</f>
        <v>0</v>
      </c>
      <c r="I56" s="24">
        <f>D51</f>
        <v>0.41359413333333339</v>
      </c>
      <c r="J56" s="24">
        <f t="shared" si="6"/>
        <v>7.1480874666666683</v>
      </c>
    </row>
  </sheetData>
  <mergeCells count="42">
    <mergeCell ref="A15:A16"/>
    <mergeCell ref="B15:B16"/>
    <mergeCell ref="C15:D15"/>
    <mergeCell ref="E15:F16"/>
    <mergeCell ref="E17:F17"/>
    <mergeCell ref="A4:A5"/>
    <mergeCell ref="B4:B5"/>
    <mergeCell ref="C4:D4"/>
    <mergeCell ref="E4:F4"/>
    <mergeCell ref="G4:G5"/>
    <mergeCell ref="A24:A25"/>
    <mergeCell ref="B24:B25"/>
    <mergeCell ref="C24:D24"/>
    <mergeCell ref="E24:F24"/>
    <mergeCell ref="G24:G25"/>
    <mergeCell ref="A35:A36"/>
    <mergeCell ref="B35:B36"/>
    <mergeCell ref="C35:D35"/>
    <mergeCell ref="E35:F36"/>
    <mergeCell ref="G35:H36"/>
    <mergeCell ref="E18:F18"/>
    <mergeCell ref="E19:F19"/>
    <mergeCell ref="E20:F20"/>
    <mergeCell ref="E37:F37"/>
    <mergeCell ref="G37:H37"/>
    <mergeCell ref="J4:U4"/>
    <mergeCell ref="J15:U15"/>
    <mergeCell ref="H24:H25"/>
    <mergeCell ref="J24:U24"/>
    <mergeCell ref="J35:U35"/>
    <mergeCell ref="G18:H18"/>
    <mergeCell ref="G19:H19"/>
    <mergeCell ref="G20:H20"/>
    <mergeCell ref="H4:H5"/>
    <mergeCell ref="G15:H16"/>
    <mergeCell ref="G17:H17"/>
    <mergeCell ref="E38:F38"/>
    <mergeCell ref="G38:H38"/>
    <mergeCell ref="E39:F39"/>
    <mergeCell ref="G39:H39"/>
    <mergeCell ref="E40:F40"/>
    <mergeCell ref="G40:H40"/>
  </mergeCells>
  <phoneticPr fontId="2"/>
  <conditionalFormatting sqref="B10:B11">
    <cfRule type="cellIs" dxfId="15" priority="54" operator="equal">
      <formula>""</formula>
    </cfRule>
  </conditionalFormatting>
  <conditionalFormatting sqref="E6:E9">
    <cfRule type="cellIs" dxfId="14" priority="52" operator="equal">
      <formula>""</formula>
    </cfRule>
  </conditionalFormatting>
  <conditionalFormatting sqref="E26:E29 G26:G29">
    <cfRule type="cellIs" dxfId="13" priority="59" operator="equal">
      <formula>""</formula>
    </cfRule>
  </conditionalFormatting>
  <conditionalFormatting sqref="E17:H19">
    <cfRule type="cellIs" dxfId="12" priority="16" operator="equal">
      <formula>""</formula>
    </cfRule>
  </conditionalFormatting>
  <conditionalFormatting sqref="E37:H39">
    <cfRule type="cellIs" dxfId="11" priority="17" operator="equal">
      <formula>""</formula>
    </cfRule>
  </conditionalFormatting>
  <conditionalFormatting sqref="G6:G11">
    <cfRule type="cellIs" dxfId="10" priority="51" operator="equal">
      <formula>""</formula>
    </cfRule>
  </conditionalFormatting>
  <conditionalFormatting sqref="J6:U11">
    <cfRule type="cellIs" dxfId="9" priority="5" operator="equal">
      <formula>""</formula>
    </cfRule>
  </conditionalFormatting>
  <conditionalFormatting sqref="J17:U19">
    <cfRule type="cellIs" dxfId="8" priority="9" operator="equal">
      <formula>""</formula>
    </cfRule>
  </conditionalFormatting>
  <conditionalFormatting sqref="J26:U31">
    <cfRule type="cellIs" dxfId="7" priority="1" operator="equal">
      <formula>""</formula>
    </cfRule>
  </conditionalFormatting>
  <conditionalFormatting sqref="J37:U39">
    <cfRule type="cellIs" dxfId="6" priority="8" operator="equal">
      <formula>""</formula>
    </cfRule>
  </conditionalFormatting>
  <pageMargins left="0.7" right="0.7" top="0.75" bottom="0.75" header="0.3" footer="0.3"/>
  <pageSetup paperSize="9" scale="73" orientation="portrait" horizontalDpi="4294967293"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78CAB-719D-4A60-BB68-833F77018246}">
  <sheetPr>
    <pageSetUpPr fitToPage="1"/>
  </sheetPr>
  <dimension ref="A1:H22"/>
  <sheetViews>
    <sheetView showGridLines="0" zoomScaleNormal="100" zoomScaleSheetLayoutView="100" workbookViewId="0">
      <selection activeCell="D11" sqref="D11"/>
    </sheetView>
  </sheetViews>
  <sheetFormatPr defaultRowHeight="18.75" x14ac:dyDescent="0.4"/>
  <cols>
    <col min="1" max="1" width="4.75" customWidth="1"/>
    <col min="2" max="2" width="11" customWidth="1"/>
    <col min="3" max="5" width="13.625" customWidth="1"/>
    <col min="6" max="6" width="11" customWidth="1"/>
    <col min="7" max="7" width="11.25" bestFit="1" customWidth="1"/>
    <col min="8" max="8" width="14.25" customWidth="1"/>
    <col min="9" max="9" width="16.25" customWidth="1"/>
  </cols>
  <sheetData>
    <row r="1" spans="1:8" ht="25.5" x14ac:dyDescent="0.4">
      <c r="A1" s="1" t="s">
        <v>33</v>
      </c>
      <c r="D1" s="80" t="s">
        <v>88</v>
      </c>
    </row>
    <row r="3" spans="1:8" ht="25.5" x14ac:dyDescent="0.4">
      <c r="A3" s="1" t="s">
        <v>70</v>
      </c>
    </row>
    <row r="4" spans="1:8" ht="37.5" x14ac:dyDescent="0.4">
      <c r="B4" s="3"/>
      <c r="C4" s="3" t="s">
        <v>69</v>
      </c>
      <c r="D4" s="53" t="s">
        <v>71</v>
      </c>
      <c r="E4" s="3" t="s">
        <v>68</v>
      </c>
    </row>
    <row r="5" spans="1:8" x14ac:dyDescent="0.4">
      <c r="B5" s="54">
        <v>2023</v>
      </c>
      <c r="C5" s="24">
        <f>①CO2排出量!F3</f>
        <v>6.4597962000000004</v>
      </c>
      <c r="D5" s="24">
        <f>①CO2排出量!F14</f>
        <v>0</v>
      </c>
      <c r="E5" s="52">
        <f t="shared" ref="E5:E6" si="0">C5+D5</f>
        <v>6.4597962000000004</v>
      </c>
    </row>
    <row r="6" spans="1:8" x14ac:dyDescent="0.4">
      <c r="B6" s="54">
        <v>2024</v>
      </c>
      <c r="C6" s="24">
        <f>①CO2排出量!F23</f>
        <v>7.1480874666666683</v>
      </c>
      <c r="D6" s="24">
        <f>①CO2排出量!F34</f>
        <v>0</v>
      </c>
      <c r="E6" s="52">
        <f t="shared" si="0"/>
        <v>7.1480874666666683</v>
      </c>
    </row>
    <row r="8" spans="1:8" ht="25.5" x14ac:dyDescent="0.4">
      <c r="A8" s="1" t="s">
        <v>39</v>
      </c>
      <c r="B8" s="19"/>
    </row>
    <row r="9" spans="1:8" x14ac:dyDescent="0.4">
      <c r="B9" s="3" t="s">
        <v>34</v>
      </c>
      <c r="C9" s="3" t="s">
        <v>35</v>
      </c>
      <c r="D9" s="3" t="s">
        <v>36</v>
      </c>
      <c r="E9" s="3" t="s">
        <v>37</v>
      </c>
      <c r="F9" s="3" t="s">
        <v>4</v>
      </c>
      <c r="G9" s="128" t="s">
        <v>38</v>
      </c>
      <c r="H9" s="129"/>
    </row>
    <row r="10" spans="1:8" s="39" customFormat="1" ht="18.75" customHeight="1" x14ac:dyDescent="0.4">
      <c r="A10" s="55" t="s">
        <v>11</v>
      </c>
      <c r="B10" s="56" t="s">
        <v>40</v>
      </c>
      <c r="C10" s="57" t="s">
        <v>41</v>
      </c>
      <c r="D10" s="58">
        <v>2020</v>
      </c>
      <c r="E10" s="58">
        <v>2030</v>
      </c>
      <c r="F10" s="57" t="s">
        <v>42</v>
      </c>
      <c r="G10" s="59">
        <v>0.42</v>
      </c>
      <c r="H10" s="59" t="s">
        <v>43</v>
      </c>
    </row>
    <row r="11" spans="1:8" s="39" customFormat="1" ht="18.75" customHeight="1" x14ac:dyDescent="0.4">
      <c r="B11" s="60" t="s">
        <v>40</v>
      </c>
      <c r="C11" s="61" t="s">
        <v>41</v>
      </c>
      <c r="D11" s="62"/>
      <c r="E11" s="62">
        <v>2030</v>
      </c>
      <c r="F11" s="61" t="s">
        <v>72</v>
      </c>
      <c r="G11" s="63" t="str">
        <f>IF(D11="","",IF(D11&lt;=2020,(E11-D11)*4.2/100,0.42))</f>
        <v/>
      </c>
      <c r="H11" s="64" t="s">
        <v>43</v>
      </c>
    </row>
    <row r="12" spans="1:8" x14ac:dyDescent="0.4">
      <c r="B12" s="19"/>
    </row>
    <row r="13" spans="1:8" x14ac:dyDescent="0.4">
      <c r="B13" t="s">
        <v>44</v>
      </c>
    </row>
    <row r="14" spans="1:8" x14ac:dyDescent="0.4">
      <c r="B14" s="54">
        <f>D11</f>
        <v>0</v>
      </c>
      <c r="C14" s="52" t="e">
        <f>VLOOKUP(B14,B5:E6,4,TRUE)</f>
        <v>#N/A</v>
      </c>
      <c r="D14" s="3" t="s">
        <v>73</v>
      </c>
    </row>
    <row r="15" spans="1:8" x14ac:dyDescent="0.4">
      <c r="B15" s="54">
        <v>2030</v>
      </c>
      <c r="C15" s="52" t="e">
        <f>C14*(1-G11)</f>
        <v>#N/A</v>
      </c>
      <c r="D15" s="3" t="s">
        <v>73</v>
      </c>
    </row>
    <row r="16" spans="1:8" x14ac:dyDescent="0.4">
      <c r="B16" s="52" t="s">
        <v>38</v>
      </c>
      <c r="C16" s="52" t="e">
        <f>C14-C15</f>
        <v>#N/A</v>
      </c>
      <c r="D16" s="3" t="s">
        <v>73</v>
      </c>
    </row>
    <row r="17" spans="2:2" x14ac:dyDescent="0.4">
      <c r="B17" s="19"/>
    </row>
    <row r="18" spans="2:2" x14ac:dyDescent="0.4">
      <c r="B18" s="19"/>
    </row>
    <row r="19" spans="2:2" x14ac:dyDescent="0.4">
      <c r="B19" s="19"/>
    </row>
    <row r="20" spans="2:2" x14ac:dyDescent="0.4">
      <c r="B20" s="19"/>
    </row>
    <row r="21" spans="2:2" x14ac:dyDescent="0.4">
      <c r="B21" s="19"/>
    </row>
    <row r="22" spans="2:2" x14ac:dyDescent="0.4">
      <c r="B22" s="19"/>
    </row>
  </sheetData>
  <mergeCells count="1">
    <mergeCell ref="G9:H9"/>
  </mergeCells>
  <phoneticPr fontId="2"/>
  <conditionalFormatting sqref="D11">
    <cfRule type="cellIs" dxfId="5" priority="1" operator="equal">
      <formula>""</formula>
    </cfRule>
  </conditionalFormatting>
  <dataValidations count="1">
    <dataValidation type="whole" allowBlank="1" showInputMessage="1" showErrorMessage="1" sqref="D11" xr:uid="{946D5E60-1E6E-45C1-9455-0DE683A494B2}">
      <formula1>2018</formula1>
      <formula2>2030</formula2>
    </dataValidation>
  </dataValidation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63AAE-3AA3-4001-A44C-54D2972AE5FB}">
  <sheetPr>
    <pageSetUpPr fitToPage="1"/>
  </sheetPr>
  <dimension ref="A1:N54"/>
  <sheetViews>
    <sheetView tabSelected="1" zoomScale="98" zoomScaleNormal="98" zoomScaleSheetLayoutView="100" workbookViewId="0">
      <pane xSplit="2" ySplit="4" topLeftCell="C5" activePane="bottomRight" state="frozen"/>
      <selection pane="topRight" activeCell="C1" sqref="C1"/>
      <selection pane="bottomLeft" activeCell="A5" sqref="A5"/>
      <selection pane="bottomRight" activeCell="AA1" sqref="AA1"/>
    </sheetView>
  </sheetViews>
  <sheetFormatPr defaultRowHeight="18.75" x14ac:dyDescent="0.4"/>
  <cols>
    <col min="1" max="1" width="4.75" customWidth="1"/>
    <col min="2" max="2" width="20.875" customWidth="1"/>
    <col min="3" max="3" width="5.875" customWidth="1"/>
    <col min="4" max="4" width="12.375" customWidth="1"/>
    <col min="5" max="7" width="8.75" customWidth="1"/>
    <col min="8" max="9" width="63.5" customWidth="1"/>
    <col min="10" max="10" width="9" customWidth="1"/>
    <col min="11" max="12" width="11.25" style="125" customWidth="1"/>
    <col min="13" max="14" width="9" customWidth="1"/>
  </cols>
  <sheetData>
    <row r="1" spans="1:14" ht="30" x14ac:dyDescent="0.4">
      <c r="A1" s="1" t="s">
        <v>108</v>
      </c>
      <c r="H1" s="119" t="s">
        <v>115</v>
      </c>
      <c r="I1" s="119" t="s">
        <v>116</v>
      </c>
      <c r="J1" s="160" t="s">
        <v>109</v>
      </c>
      <c r="K1" s="160"/>
      <c r="L1" s="160"/>
      <c r="M1" s="160"/>
      <c r="N1" s="160"/>
    </row>
    <row r="2" spans="1:14" x14ac:dyDescent="0.4">
      <c r="A2" s="159" t="s">
        <v>0</v>
      </c>
      <c r="B2" s="159" t="s">
        <v>1</v>
      </c>
      <c r="C2" s="159" t="s">
        <v>2</v>
      </c>
      <c r="D2" s="161" t="s">
        <v>82</v>
      </c>
      <c r="E2" s="147" t="s">
        <v>5</v>
      </c>
      <c r="F2" s="162"/>
      <c r="G2" s="148"/>
      <c r="H2" s="159" t="s">
        <v>103</v>
      </c>
      <c r="I2" s="159"/>
      <c r="J2" s="159"/>
      <c r="K2" s="159"/>
      <c r="L2" s="159"/>
      <c r="M2" s="159"/>
      <c r="N2" s="159"/>
    </row>
    <row r="3" spans="1:14" ht="56.25" x14ac:dyDescent="0.4">
      <c r="A3" s="159"/>
      <c r="B3" s="159"/>
      <c r="C3" s="159"/>
      <c r="D3" s="159"/>
      <c r="E3" s="96" t="s">
        <v>6</v>
      </c>
      <c r="F3" s="96" t="s">
        <v>7</v>
      </c>
      <c r="G3" s="96" t="s">
        <v>8</v>
      </c>
      <c r="H3" s="117" t="s">
        <v>99</v>
      </c>
      <c r="I3" s="117" t="s">
        <v>100</v>
      </c>
      <c r="J3" s="117" t="s">
        <v>110</v>
      </c>
      <c r="K3" s="122" t="s">
        <v>112</v>
      </c>
      <c r="L3" s="122" t="s">
        <v>113</v>
      </c>
      <c r="M3" s="117" t="s">
        <v>101</v>
      </c>
      <c r="N3" s="117" t="s">
        <v>102</v>
      </c>
    </row>
    <row r="4" spans="1:14" x14ac:dyDescent="0.4">
      <c r="A4" s="16" t="s">
        <v>11</v>
      </c>
      <c r="B4" s="97" t="s">
        <v>12</v>
      </c>
      <c r="C4" s="97">
        <v>8</v>
      </c>
      <c r="D4" s="97" t="s">
        <v>13</v>
      </c>
      <c r="E4" s="98">
        <v>8</v>
      </c>
      <c r="F4" s="98">
        <v>250</v>
      </c>
      <c r="G4" s="98">
        <f>E4*F4</f>
        <v>2000</v>
      </c>
      <c r="H4" s="118" t="s">
        <v>105</v>
      </c>
      <c r="I4" s="118" t="s">
        <v>104</v>
      </c>
      <c r="J4" s="118" t="s">
        <v>111</v>
      </c>
      <c r="K4" s="123">
        <v>0</v>
      </c>
      <c r="L4" s="123" t="s">
        <v>114</v>
      </c>
      <c r="M4" s="118" t="s">
        <v>107</v>
      </c>
      <c r="N4" s="118" t="s">
        <v>106</v>
      </c>
    </row>
    <row r="5" spans="1:14" ht="30" customHeight="1" x14ac:dyDescent="0.4">
      <c r="A5" s="3">
        <v>1</v>
      </c>
      <c r="B5" s="3"/>
      <c r="C5" s="3"/>
      <c r="D5" s="3"/>
      <c r="E5" s="3"/>
      <c r="F5" s="3"/>
      <c r="G5" s="53" t="str">
        <f t="shared" ref="G5:G54" si="0">IF(E5="","",E5*F5)</f>
        <v/>
      </c>
      <c r="H5" s="3"/>
      <c r="I5" s="3"/>
      <c r="J5" s="3"/>
      <c r="K5" s="124"/>
      <c r="L5" s="124"/>
      <c r="M5" s="3"/>
      <c r="N5" s="3"/>
    </row>
    <row r="6" spans="1:14" ht="30" customHeight="1" x14ac:dyDescent="0.4">
      <c r="A6" s="3">
        <v>2</v>
      </c>
      <c r="B6" s="3"/>
      <c r="C6" s="3"/>
      <c r="D6" s="3"/>
      <c r="E6" s="3"/>
      <c r="F6" s="3"/>
      <c r="G6" s="53" t="str">
        <f t="shared" si="0"/>
        <v/>
      </c>
      <c r="H6" s="3"/>
      <c r="I6" s="3"/>
      <c r="J6" s="3"/>
      <c r="K6" s="124"/>
      <c r="L6" s="124"/>
      <c r="M6" s="3"/>
      <c r="N6" s="3"/>
    </row>
    <row r="7" spans="1:14" ht="30" customHeight="1" x14ac:dyDescent="0.4">
      <c r="A7" s="3">
        <v>3</v>
      </c>
      <c r="B7" s="3"/>
      <c r="C7" s="3"/>
      <c r="D7" s="3"/>
      <c r="E7" s="3"/>
      <c r="F7" s="3"/>
      <c r="G7" s="53" t="str">
        <f t="shared" si="0"/>
        <v/>
      </c>
      <c r="H7" s="3"/>
      <c r="I7" s="3"/>
      <c r="J7" s="3"/>
      <c r="K7" s="124"/>
      <c r="L7" s="124"/>
      <c r="M7" s="3"/>
      <c r="N7" s="3"/>
    </row>
    <row r="8" spans="1:14" ht="30" customHeight="1" x14ac:dyDescent="0.4">
      <c r="A8" s="3">
        <v>4</v>
      </c>
      <c r="B8" s="3"/>
      <c r="C8" s="3"/>
      <c r="D8" s="3"/>
      <c r="E8" s="3"/>
      <c r="F8" s="3"/>
      <c r="G8" s="53" t="str">
        <f t="shared" si="0"/>
        <v/>
      </c>
      <c r="H8" s="3"/>
      <c r="I8" s="3"/>
      <c r="J8" s="3"/>
      <c r="K8" s="124"/>
      <c r="L8" s="124"/>
      <c r="M8" s="3"/>
      <c r="N8" s="3"/>
    </row>
    <row r="9" spans="1:14" ht="30" customHeight="1" x14ac:dyDescent="0.4">
      <c r="A9" s="3">
        <v>5</v>
      </c>
      <c r="B9" s="3"/>
      <c r="C9" s="3"/>
      <c r="D9" s="3"/>
      <c r="E9" s="3"/>
      <c r="F9" s="3"/>
      <c r="G9" s="53" t="str">
        <f t="shared" si="0"/>
        <v/>
      </c>
      <c r="H9" s="3"/>
      <c r="I9" s="3"/>
      <c r="J9" s="3"/>
      <c r="K9" s="124"/>
      <c r="L9" s="124"/>
      <c r="M9" s="3"/>
      <c r="N9" s="3"/>
    </row>
    <row r="10" spans="1:14" ht="30" customHeight="1" x14ac:dyDescent="0.4">
      <c r="A10" s="3">
        <v>6</v>
      </c>
      <c r="B10" s="3"/>
      <c r="C10" s="3"/>
      <c r="D10" s="3"/>
      <c r="E10" s="3"/>
      <c r="F10" s="3"/>
      <c r="G10" s="53" t="str">
        <f t="shared" si="0"/>
        <v/>
      </c>
      <c r="H10" s="3"/>
      <c r="I10" s="3"/>
      <c r="J10" s="3"/>
      <c r="K10" s="124"/>
      <c r="L10" s="124"/>
      <c r="M10" s="3"/>
      <c r="N10" s="3"/>
    </row>
    <row r="11" spans="1:14" ht="30" customHeight="1" x14ac:dyDescent="0.4">
      <c r="A11" s="3">
        <v>7</v>
      </c>
      <c r="B11" s="3"/>
      <c r="C11" s="3"/>
      <c r="D11" s="3"/>
      <c r="E11" s="3"/>
      <c r="F11" s="3"/>
      <c r="G11" s="53" t="str">
        <f t="shared" si="0"/>
        <v/>
      </c>
      <c r="H11" s="3"/>
      <c r="I11" s="3"/>
      <c r="J11" s="3"/>
      <c r="K11" s="124"/>
      <c r="L11" s="124"/>
      <c r="M11" s="3"/>
      <c r="N11" s="3"/>
    </row>
    <row r="12" spans="1:14" ht="30" customHeight="1" x14ac:dyDescent="0.4">
      <c r="A12" s="3">
        <v>8</v>
      </c>
      <c r="B12" s="3"/>
      <c r="C12" s="3"/>
      <c r="D12" s="3"/>
      <c r="E12" s="3"/>
      <c r="F12" s="3"/>
      <c r="G12" s="53" t="str">
        <f t="shared" si="0"/>
        <v/>
      </c>
      <c r="H12" s="3"/>
      <c r="I12" s="3"/>
      <c r="J12" s="3"/>
      <c r="K12" s="124"/>
      <c r="L12" s="124"/>
      <c r="M12" s="3"/>
      <c r="N12" s="3"/>
    </row>
    <row r="13" spans="1:14" ht="30" customHeight="1" x14ac:dyDescent="0.4">
      <c r="A13" s="3">
        <v>9</v>
      </c>
      <c r="B13" s="3"/>
      <c r="C13" s="3"/>
      <c r="D13" s="3"/>
      <c r="E13" s="3"/>
      <c r="F13" s="3"/>
      <c r="G13" s="53" t="str">
        <f t="shared" si="0"/>
        <v/>
      </c>
      <c r="H13" s="3"/>
      <c r="I13" s="3"/>
      <c r="J13" s="3"/>
      <c r="K13" s="124"/>
      <c r="L13" s="124"/>
      <c r="M13" s="3"/>
      <c r="N13" s="3"/>
    </row>
    <row r="14" spans="1:14" ht="30" customHeight="1" x14ac:dyDescent="0.4">
      <c r="A14" s="3">
        <v>10</v>
      </c>
      <c r="B14" s="3"/>
      <c r="C14" s="3"/>
      <c r="D14" s="3"/>
      <c r="E14" s="3"/>
      <c r="F14" s="3"/>
      <c r="G14" s="53" t="str">
        <f t="shared" si="0"/>
        <v/>
      </c>
      <c r="H14" s="3"/>
      <c r="I14" s="3"/>
      <c r="J14" s="3"/>
      <c r="K14" s="124"/>
      <c r="L14" s="124"/>
      <c r="M14" s="3"/>
      <c r="N14" s="3"/>
    </row>
    <row r="15" spans="1:14" ht="30" customHeight="1" x14ac:dyDescent="0.4">
      <c r="A15" s="3">
        <v>11</v>
      </c>
      <c r="B15" s="3"/>
      <c r="C15" s="3"/>
      <c r="D15" s="3"/>
      <c r="E15" s="3"/>
      <c r="F15" s="3"/>
      <c r="G15" s="53" t="str">
        <f t="shared" si="0"/>
        <v/>
      </c>
      <c r="H15" s="3"/>
      <c r="I15" s="3"/>
      <c r="J15" s="3"/>
      <c r="K15" s="124"/>
      <c r="L15" s="124"/>
      <c r="M15" s="3"/>
      <c r="N15" s="3"/>
    </row>
    <row r="16" spans="1:14" ht="30" customHeight="1" x14ac:dyDescent="0.4">
      <c r="A16" s="3">
        <v>12</v>
      </c>
      <c r="B16" s="3"/>
      <c r="C16" s="3"/>
      <c r="D16" s="3"/>
      <c r="E16" s="3"/>
      <c r="F16" s="3"/>
      <c r="G16" s="53" t="str">
        <f t="shared" si="0"/>
        <v/>
      </c>
      <c r="H16" s="3"/>
      <c r="I16" s="3"/>
      <c r="J16" s="3"/>
      <c r="K16" s="124"/>
      <c r="L16" s="124"/>
      <c r="M16" s="3"/>
      <c r="N16" s="3"/>
    </row>
    <row r="17" spans="1:14" ht="30" customHeight="1" x14ac:dyDescent="0.4">
      <c r="A17" s="3">
        <v>13</v>
      </c>
      <c r="B17" s="3"/>
      <c r="C17" s="3"/>
      <c r="D17" s="3"/>
      <c r="E17" s="3"/>
      <c r="F17" s="3"/>
      <c r="G17" s="53" t="str">
        <f t="shared" si="0"/>
        <v/>
      </c>
      <c r="H17" s="3"/>
      <c r="I17" s="3"/>
      <c r="J17" s="3"/>
      <c r="K17" s="124"/>
      <c r="L17" s="124"/>
      <c r="M17" s="3"/>
      <c r="N17" s="3"/>
    </row>
    <row r="18" spans="1:14" ht="30" customHeight="1" x14ac:dyDescent="0.4">
      <c r="A18" s="3">
        <v>14</v>
      </c>
      <c r="B18" s="3"/>
      <c r="C18" s="3"/>
      <c r="D18" s="3"/>
      <c r="E18" s="3"/>
      <c r="F18" s="3"/>
      <c r="G18" s="53" t="str">
        <f t="shared" si="0"/>
        <v/>
      </c>
      <c r="H18" s="3"/>
      <c r="I18" s="3"/>
      <c r="J18" s="3"/>
      <c r="K18" s="124"/>
      <c r="L18" s="124"/>
      <c r="M18" s="3"/>
      <c r="N18" s="3"/>
    </row>
    <row r="19" spans="1:14" ht="30" customHeight="1" x14ac:dyDescent="0.4">
      <c r="A19" s="3">
        <v>15</v>
      </c>
      <c r="B19" s="3"/>
      <c r="C19" s="3"/>
      <c r="D19" s="3"/>
      <c r="E19" s="3"/>
      <c r="F19" s="3"/>
      <c r="G19" s="53" t="str">
        <f t="shared" si="0"/>
        <v/>
      </c>
      <c r="H19" s="3"/>
      <c r="I19" s="3"/>
      <c r="J19" s="3"/>
      <c r="K19" s="124"/>
      <c r="L19" s="124"/>
      <c r="M19" s="3"/>
      <c r="N19" s="3"/>
    </row>
    <row r="20" spans="1:14" ht="30" customHeight="1" x14ac:dyDescent="0.4">
      <c r="A20" s="3">
        <v>16</v>
      </c>
      <c r="B20" s="3"/>
      <c r="C20" s="3"/>
      <c r="D20" s="3"/>
      <c r="E20" s="3"/>
      <c r="F20" s="3"/>
      <c r="G20" s="53" t="str">
        <f t="shared" si="0"/>
        <v/>
      </c>
      <c r="H20" s="3"/>
      <c r="I20" s="3"/>
      <c r="J20" s="3"/>
      <c r="K20" s="124"/>
      <c r="L20" s="124"/>
      <c r="M20" s="3"/>
      <c r="N20" s="3"/>
    </row>
    <row r="21" spans="1:14" ht="30" customHeight="1" x14ac:dyDescent="0.4">
      <c r="A21" s="3">
        <v>17</v>
      </c>
      <c r="B21" s="3"/>
      <c r="C21" s="3"/>
      <c r="D21" s="3"/>
      <c r="E21" s="3"/>
      <c r="F21" s="3"/>
      <c r="G21" s="53" t="str">
        <f t="shared" si="0"/>
        <v/>
      </c>
      <c r="H21" s="3"/>
      <c r="I21" s="3"/>
      <c r="J21" s="3"/>
      <c r="K21" s="124"/>
      <c r="L21" s="124"/>
      <c r="M21" s="3"/>
      <c r="N21" s="3"/>
    </row>
    <row r="22" spans="1:14" ht="30" customHeight="1" x14ac:dyDescent="0.4">
      <c r="A22" s="3">
        <v>18</v>
      </c>
      <c r="B22" s="3"/>
      <c r="C22" s="3"/>
      <c r="D22" s="3"/>
      <c r="E22" s="3"/>
      <c r="F22" s="3"/>
      <c r="G22" s="53" t="str">
        <f t="shared" si="0"/>
        <v/>
      </c>
      <c r="H22" s="3"/>
      <c r="I22" s="3"/>
      <c r="J22" s="3"/>
      <c r="K22" s="124"/>
      <c r="L22" s="124"/>
      <c r="M22" s="3"/>
      <c r="N22" s="3"/>
    </row>
    <row r="23" spans="1:14" ht="30" customHeight="1" x14ac:dyDescent="0.4">
      <c r="A23" s="3">
        <v>19</v>
      </c>
      <c r="B23" s="3"/>
      <c r="C23" s="3"/>
      <c r="D23" s="3"/>
      <c r="E23" s="3"/>
      <c r="F23" s="3"/>
      <c r="G23" s="53" t="str">
        <f t="shared" si="0"/>
        <v/>
      </c>
      <c r="H23" s="3"/>
      <c r="I23" s="3"/>
      <c r="J23" s="3"/>
      <c r="K23" s="124"/>
      <c r="L23" s="124"/>
      <c r="M23" s="3"/>
      <c r="N23" s="3"/>
    </row>
    <row r="24" spans="1:14" ht="30" customHeight="1" x14ac:dyDescent="0.4">
      <c r="A24" s="3">
        <v>20</v>
      </c>
      <c r="B24" s="3"/>
      <c r="C24" s="3"/>
      <c r="D24" s="3"/>
      <c r="E24" s="3"/>
      <c r="F24" s="3"/>
      <c r="G24" s="53" t="str">
        <f t="shared" si="0"/>
        <v/>
      </c>
      <c r="H24" s="3"/>
      <c r="I24" s="3"/>
      <c r="J24" s="3"/>
      <c r="K24" s="124"/>
      <c r="L24" s="124"/>
      <c r="M24" s="3"/>
      <c r="N24" s="3"/>
    </row>
    <row r="25" spans="1:14" ht="30" customHeight="1" x14ac:dyDescent="0.4">
      <c r="A25" s="3">
        <v>21</v>
      </c>
      <c r="B25" s="3"/>
      <c r="C25" s="3"/>
      <c r="D25" s="3"/>
      <c r="E25" s="3"/>
      <c r="F25" s="3"/>
      <c r="G25" s="53" t="str">
        <f t="shared" si="0"/>
        <v/>
      </c>
      <c r="H25" s="3"/>
      <c r="I25" s="3"/>
      <c r="J25" s="3"/>
      <c r="K25" s="124"/>
      <c r="L25" s="124"/>
      <c r="M25" s="3"/>
      <c r="N25" s="3"/>
    </row>
    <row r="26" spans="1:14" ht="30" customHeight="1" x14ac:dyDescent="0.4">
      <c r="A26" s="3">
        <v>22</v>
      </c>
      <c r="B26" s="3"/>
      <c r="C26" s="3"/>
      <c r="D26" s="3"/>
      <c r="E26" s="3"/>
      <c r="F26" s="3"/>
      <c r="G26" s="53" t="str">
        <f t="shared" si="0"/>
        <v/>
      </c>
      <c r="H26" s="3"/>
      <c r="I26" s="3"/>
      <c r="J26" s="3"/>
      <c r="K26" s="124"/>
      <c r="L26" s="124"/>
      <c r="M26" s="3"/>
      <c r="N26" s="3"/>
    </row>
    <row r="27" spans="1:14" ht="30" customHeight="1" x14ac:dyDescent="0.4">
      <c r="A27" s="3">
        <v>23</v>
      </c>
      <c r="B27" s="3"/>
      <c r="C27" s="3"/>
      <c r="D27" s="3"/>
      <c r="E27" s="3"/>
      <c r="F27" s="3"/>
      <c r="G27" s="53" t="str">
        <f t="shared" si="0"/>
        <v/>
      </c>
      <c r="H27" s="3"/>
      <c r="I27" s="3"/>
      <c r="J27" s="3"/>
      <c r="K27" s="124"/>
      <c r="L27" s="124"/>
      <c r="M27" s="3"/>
      <c r="N27" s="3"/>
    </row>
    <row r="28" spans="1:14" ht="30" customHeight="1" x14ac:dyDescent="0.4">
      <c r="A28" s="3">
        <v>24</v>
      </c>
      <c r="B28" s="3"/>
      <c r="C28" s="3"/>
      <c r="D28" s="3"/>
      <c r="E28" s="3"/>
      <c r="F28" s="3"/>
      <c r="G28" s="53" t="str">
        <f t="shared" si="0"/>
        <v/>
      </c>
      <c r="H28" s="3"/>
      <c r="I28" s="3"/>
      <c r="J28" s="3"/>
      <c r="K28" s="124"/>
      <c r="L28" s="124"/>
      <c r="M28" s="3"/>
      <c r="N28" s="3"/>
    </row>
    <row r="29" spans="1:14" ht="30" customHeight="1" x14ac:dyDescent="0.4">
      <c r="A29" s="3">
        <v>25</v>
      </c>
      <c r="B29" s="3"/>
      <c r="C29" s="3"/>
      <c r="D29" s="3"/>
      <c r="E29" s="3"/>
      <c r="F29" s="3"/>
      <c r="G29" s="53" t="str">
        <f t="shared" si="0"/>
        <v/>
      </c>
      <c r="H29" s="3"/>
      <c r="I29" s="3"/>
      <c r="J29" s="3"/>
      <c r="K29" s="124"/>
      <c r="L29" s="124"/>
      <c r="M29" s="3"/>
      <c r="N29" s="3"/>
    </row>
    <row r="30" spans="1:14" ht="30" customHeight="1" x14ac:dyDescent="0.4">
      <c r="A30" s="3">
        <v>26</v>
      </c>
      <c r="B30" s="3"/>
      <c r="C30" s="3"/>
      <c r="D30" s="3"/>
      <c r="E30" s="3"/>
      <c r="F30" s="3"/>
      <c r="G30" s="53" t="str">
        <f t="shared" si="0"/>
        <v/>
      </c>
      <c r="H30" s="3"/>
      <c r="I30" s="3"/>
      <c r="J30" s="3"/>
      <c r="K30" s="124"/>
      <c r="L30" s="124"/>
      <c r="M30" s="3"/>
      <c r="N30" s="3"/>
    </row>
    <row r="31" spans="1:14" ht="30" customHeight="1" x14ac:dyDescent="0.4">
      <c r="A31" s="3">
        <v>27</v>
      </c>
      <c r="B31" s="3"/>
      <c r="C31" s="3"/>
      <c r="D31" s="3"/>
      <c r="E31" s="3"/>
      <c r="F31" s="3"/>
      <c r="G31" s="53" t="str">
        <f t="shared" si="0"/>
        <v/>
      </c>
      <c r="H31" s="3"/>
      <c r="I31" s="3"/>
      <c r="J31" s="3"/>
      <c r="K31" s="124"/>
      <c r="L31" s="124"/>
      <c r="M31" s="3"/>
      <c r="N31" s="3"/>
    </row>
    <row r="32" spans="1:14" ht="30" customHeight="1" x14ac:dyDescent="0.4">
      <c r="A32" s="3">
        <v>28</v>
      </c>
      <c r="B32" s="3"/>
      <c r="C32" s="3"/>
      <c r="D32" s="3"/>
      <c r="E32" s="3"/>
      <c r="F32" s="3"/>
      <c r="G32" s="53" t="str">
        <f t="shared" si="0"/>
        <v/>
      </c>
      <c r="H32" s="3"/>
      <c r="I32" s="3"/>
      <c r="J32" s="3"/>
      <c r="K32" s="124"/>
      <c r="L32" s="124"/>
      <c r="M32" s="3"/>
      <c r="N32" s="3"/>
    </row>
    <row r="33" spans="1:14" ht="30" customHeight="1" x14ac:dyDescent="0.4">
      <c r="A33" s="3">
        <v>29</v>
      </c>
      <c r="B33" s="3"/>
      <c r="C33" s="3"/>
      <c r="D33" s="3"/>
      <c r="E33" s="3"/>
      <c r="F33" s="3"/>
      <c r="G33" s="53" t="str">
        <f t="shared" si="0"/>
        <v/>
      </c>
      <c r="H33" s="3"/>
      <c r="I33" s="3"/>
      <c r="J33" s="3"/>
      <c r="K33" s="124"/>
      <c r="L33" s="124"/>
      <c r="M33" s="3"/>
      <c r="N33" s="3"/>
    </row>
    <row r="34" spans="1:14" ht="30" customHeight="1" x14ac:dyDescent="0.4">
      <c r="A34" s="3">
        <v>30</v>
      </c>
      <c r="B34" s="3"/>
      <c r="C34" s="3"/>
      <c r="D34" s="3"/>
      <c r="E34" s="3"/>
      <c r="F34" s="3"/>
      <c r="G34" s="53" t="str">
        <f t="shared" si="0"/>
        <v/>
      </c>
      <c r="H34" s="3"/>
      <c r="I34" s="3"/>
      <c r="J34" s="3"/>
      <c r="K34" s="124"/>
      <c r="L34" s="124"/>
      <c r="M34" s="3"/>
      <c r="N34" s="3"/>
    </row>
    <row r="35" spans="1:14" ht="30" customHeight="1" x14ac:dyDescent="0.4">
      <c r="A35" s="3">
        <v>31</v>
      </c>
      <c r="B35" s="3"/>
      <c r="C35" s="3"/>
      <c r="D35" s="3"/>
      <c r="E35" s="3"/>
      <c r="F35" s="3"/>
      <c r="G35" s="53" t="str">
        <f t="shared" si="0"/>
        <v/>
      </c>
      <c r="H35" s="3"/>
      <c r="I35" s="3"/>
      <c r="J35" s="3"/>
      <c r="K35" s="124"/>
      <c r="L35" s="124"/>
      <c r="M35" s="3"/>
      <c r="N35" s="3"/>
    </row>
    <row r="36" spans="1:14" ht="30" customHeight="1" x14ac:dyDescent="0.4">
      <c r="A36" s="3">
        <v>32</v>
      </c>
      <c r="B36" s="3"/>
      <c r="C36" s="3"/>
      <c r="D36" s="3"/>
      <c r="E36" s="3"/>
      <c r="F36" s="3"/>
      <c r="G36" s="53" t="str">
        <f t="shared" si="0"/>
        <v/>
      </c>
      <c r="H36" s="3"/>
      <c r="I36" s="3"/>
      <c r="J36" s="3"/>
      <c r="K36" s="124"/>
      <c r="L36" s="124"/>
      <c r="M36" s="3"/>
      <c r="N36" s="3"/>
    </row>
    <row r="37" spans="1:14" ht="30" customHeight="1" x14ac:dyDescent="0.4">
      <c r="A37" s="3">
        <v>33</v>
      </c>
      <c r="B37" s="3"/>
      <c r="C37" s="3"/>
      <c r="D37" s="3"/>
      <c r="E37" s="3"/>
      <c r="F37" s="3"/>
      <c r="G37" s="53" t="str">
        <f t="shared" si="0"/>
        <v/>
      </c>
      <c r="H37" s="3"/>
      <c r="I37" s="3"/>
      <c r="J37" s="3"/>
      <c r="K37" s="124"/>
      <c r="L37" s="124"/>
      <c r="M37" s="3"/>
      <c r="N37" s="3"/>
    </row>
    <row r="38" spans="1:14" ht="30" customHeight="1" x14ac:dyDescent="0.4">
      <c r="A38" s="3">
        <v>34</v>
      </c>
      <c r="B38" s="3"/>
      <c r="C38" s="3"/>
      <c r="D38" s="3"/>
      <c r="E38" s="3"/>
      <c r="F38" s="3"/>
      <c r="G38" s="53" t="str">
        <f t="shared" si="0"/>
        <v/>
      </c>
      <c r="H38" s="3"/>
      <c r="I38" s="3"/>
      <c r="J38" s="3"/>
      <c r="K38" s="124"/>
      <c r="L38" s="124"/>
      <c r="M38" s="3"/>
      <c r="N38" s="3"/>
    </row>
    <row r="39" spans="1:14" ht="30" customHeight="1" x14ac:dyDescent="0.4">
      <c r="A39" s="3">
        <v>35</v>
      </c>
      <c r="B39" s="3"/>
      <c r="C39" s="3"/>
      <c r="D39" s="3"/>
      <c r="E39" s="3"/>
      <c r="F39" s="3"/>
      <c r="G39" s="53" t="str">
        <f t="shared" si="0"/>
        <v/>
      </c>
      <c r="H39" s="3"/>
      <c r="I39" s="3"/>
      <c r="J39" s="3"/>
      <c r="K39" s="124"/>
      <c r="L39" s="124"/>
      <c r="M39" s="3"/>
      <c r="N39" s="3"/>
    </row>
    <row r="40" spans="1:14" ht="30" customHeight="1" x14ac:dyDescent="0.4">
      <c r="A40" s="3">
        <v>36</v>
      </c>
      <c r="B40" s="3"/>
      <c r="C40" s="3"/>
      <c r="D40" s="3"/>
      <c r="E40" s="3"/>
      <c r="F40" s="3"/>
      <c r="G40" s="53" t="str">
        <f t="shared" si="0"/>
        <v/>
      </c>
      <c r="H40" s="3"/>
      <c r="I40" s="3"/>
      <c r="J40" s="3"/>
      <c r="K40" s="124"/>
      <c r="L40" s="124"/>
      <c r="M40" s="3"/>
      <c r="N40" s="3"/>
    </row>
    <row r="41" spans="1:14" ht="30" customHeight="1" x14ac:dyDescent="0.4">
      <c r="A41" s="3">
        <v>37</v>
      </c>
      <c r="B41" s="3"/>
      <c r="C41" s="3"/>
      <c r="D41" s="3"/>
      <c r="E41" s="3"/>
      <c r="F41" s="3"/>
      <c r="G41" s="53" t="str">
        <f t="shared" si="0"/>
        <v/>
      </c>
      <c r="H41" s="3"/>
      <c r="I41" s="3"/>
      <c r="J41" s="3"/>
      <c r="K41" s="124"/>
      <c r="L41" s="124"/>
      <c r="M41" s="3"/>
      <c r="N41" s="3"/>
    </row>
    <row r="42" spans="1:14" ht="30" customHeight="1" x14ac:dyDescent="0.4">
      <c r="A42" s="3">
        <v>38</v>
      </c>
      <c r="B42" s="3"/>
      <c r="C42" s="3"/>
      <c r="D42" s="3"/>
      <c r="E42" s="3"/>
      <c r="F42" s="3"/>
      <c r="G42" s="53" t="str">
        <f t="shared" si="0"/>
        <v/>
      </c>
      <c r="H42" s="3"/>
      <c r="I42" s="3"/>
      <c r="J42" s="3"/>
      <c r="K42" s="124"/>
      <c r="L42" s="124"/>
      <c r="M42" s="3"/>
      <c r="N42" s="3"/>
    </row>
    <row r="43" spans="1:14" ht="30" customHeight="1" x14ac:dyDescent="0.4">
      <c r="A43" s="3">
        <v>39</v>
      </c>
      <c r="B43" s="3"/>
      <c r="C43" s="3"/>
      <c r="D43" s="3"/>
      <c r="E43" s="3"/>
      <c r="F43" s="3"/>
      <c r="G43" s="53" t="str">
        <f t="shared" si="0"/>
        <v/>
      </c>
      <c r="H43" s="3"/>
      <c r="I43" s="3"/>
      <c r="J43" s="3"/>
      <c r="K43" s="124"/>
      <c r="L43" s="124"/>
      <c r="M43" s="3"/>
      <c r="N43" s="3"/>
    </row>
    <row r="44" spans="1:14" ht="30" customHeight="1" x14ac:dyDescent="0.4">
      <c r="A44" s="3">
        <v>40</v>
      </c>
      <c r="B44" s="3"/>
      <c r="C44" s="3"/>
      <c r="D44" s="3"/>
      <c r="E44" s="3"/>
      <c r="F44" s="3"/>
      <c r="G44" s="53" t="str">
        <f t="shared" si="0"/>
        <v/>
      </c>
      <c r="H44" s="3"/>
      <c r="I44" s="3"/>
      <c r="J44" s="3"/>
      <c r="K44" s="124"/>
      <c r="L44" s="124"/>
      <c r="M44" s="3"/>
      <c r="N44" s="3"/>
    </row>
    <row r="45" spans="1:14" ht="30" customHeight="1" x14ac:dyDescent="0.4">
      <c r="A45" s="3">
        <v>41</v>
      </c>
      <c r="B45" s="3"/>
      <c r="C45" s="3"/>
      <c r="D45" s="3"/>
      <c r="E45" s="3"/>
      <c r="F45" s="3"/>
      <c r="G45" s="53" t="str">
        <f t="shared" si="0"/>
        <v/>
      </c>
      <c r="H45" s="3"/>
      <c r="I45" s="3"/>
      <c r="J45" s="3"/>
      <c r="K45" s="124"/>
      <c r="L45" s="124"/>
      <c r="M45" s="3"/>
      <c r="N45" s="3"/>
    </row>
    <row r="46" spans="1:14" ht="30" customHeight="1" x14ac:dyDescent="0.4">
      <c r="A46" s="3">
        <v>42</v>
      </c>
      <c r="B46" s="3"/>
      <c r="C46" s="3"/>
      <c r="D46" s="3"/>
      <c r="E46" s="3"/>
      <c r="F46" s="3"/>
      <c r="G46" s="53" t="str">
        <f t="shared" si="0"/>
        <v/>
      </c>
      <c r="H46" s="3"/>
      <c r="I46" s="3"/>
      <c r="J46" s="3"/>
      <c r="K46" s="124"/>
      <c r="L46" s="124"/>
      <c r="M46" s="3"/>
      <c r="N46" s="3"/>
    </row>
    <row r="47" spans="1:14" ht="30" customHeight="1" x14ac:dyDescent="0.4">
      <c r="A47" s="3">
        <v>43</v>
      </c>
      <c r="B47" s="3"/>
      <c r="C47" s="3"/>
      <c r="D47" s="3"/>
      <c r="E47" s="3"/>
      <c r="F47" s="3"/>
      <c r="G47" s="53" t="str">
        <f t="shared" si="0"/>
        <v/>
      </c>
      <c r="H47" s="3"/>
      <c r="I47" s="3"/>
      <c r="J47" s="3"/>
      <c r="K47" s="124"/>
      <c r="L47" s="124"/>
      <c r="M47" s="3"/>
      <c r="N47" s="3"/>
    </row>
    <row r="48" spans="1:14" ht="30" customHeight="1" x14ac:dyDescent="0.4">
      <c r="A48" s="3">
        <v>44</v>
      </c>
      <c r="B48" s="3"/>
      <c r="C48" s="3"/>
      <c r="D48" s="3"/>
      <c r="E48" s="3"/>
      <c r="F48" s="3"/>
      <c r="G48" s="53" t="str">
        <f t="shared" si="0"/>
        <v/>
      </c>
      <c r="H48" s="3"/>
      <c r="I48" s="3"/>
      <c r="J48" s="3"/>
      <c r="K48" s="124"/>
      <c r="L48" s="124"/>
      <c r="M48" s="3"/>
      <c r="N48" s="3"/>
    </row>
    <row r="49" spans="1:14" ht="30" customHeight="1" x14ac:dyDescent="0.4">
      <c r="A49" s="3">
        <v>45</v>
      </c>
      <c r="B49" s="3"/>
      <c r="C49" s="3"/>
      <c r="D49" s="3"/>
      <c r="E49" s="3"/>
      <c r="F49" s="3"/>
      <c r="G49" s="53" t="str">
        <f t="shared" si="0"/>
        <v/>
      </c>
      <c r="H49" s="3"/>
      <c r="I49" s="3"/>
      <c r="J49" s="3"/>
      <c r="K49" s="124"/>
      <c r="L49" s="124"/>
      <c r="M49" s="3"/>
      <c r="N49" s="3"/>
    </row>
    <row r="50" spans="1:14" ht="30" customHeight="1" x14ac:dyDescent="0.4">
      <c r="A50" s="3">
        <v>46</v>
      </c>
      <c r="B50" s="3"/>
      <c r="C50" s="3"/>
      <c r="D50" s="3"/>
      <c r="E50" s="3"/>
      <c r="F50" s="3"/>
      <c r="G50" s="53" t="str">
        <f t="shared" si="0"/>
        <v/>
      </c>
      <c r="H50" s="3"/>
      <c r="I50" s="3"/>
      <c r="J50" s="3"/>
      <c r="K50" s="124"/>
      <c r="L50" s="124"/>
      <c r="M50" s="3"/>
      <c r="N50" s="3"/>
    </row>
    <row r="51" spans="1:14" ht="30" customHeight="1" x14ac:dyDescent="0.4">
      <c r="A51" s="3">
        <v>47</v>
      </c>
      <c r="B51" s="3"/>
      <c r="C51" s="3"/>
      <c r="D51" s="3"/>
      <c r="E51" s="3"/>
      <c r="F51" s="3"/>
      <c r="G51" s="53" t="str">
        <f t="shared" si="0"/>
        <v/>
      </c>
      <c r="H51" s="3"/>
      <c r="I51" s="3"/>
      <c r="J51" s="3"/>
      <c r="K51" s="124"/>
      <c r="L51" s="124"/>
      <c r="M51" s="3"/>
      <c r="N51" s="3"/>
    </row>
    <row r="52" spans="1:14" ht="30" customHeight="1" x14ac:dyDescent="0.4">
      <c r="A52" s="3">
        <v>48</v>
      </c>
      <c r="B52" s="3"/>
      <c r="C52" s="3"/>
      <c r="D52" s="3"/>
      <c r="E52" s="3"/>
      <c r="F52" s="3"/>
      <c r="G52" s="53" t="str">
        <f t="shared" si="0"/>
        <v/>
      </c>
      <c r="H52" s="3"/>
      <c r="I52" s="3"/>
      <c r="J52" s="3"/>
      <c r="K52" s="124"/>
      <c r="L52" s="124"/>
      <c r="M52" s="3"/>
      <c r="N52" s="3"/>
    </row>
    <row r="53" spans="1:14" ht="30" customHeight="1" x14ac:dyDescent="0.4">
      <c r="A53" s="3">
        <v>49</v>
      </c>
      <c r="B53" s="3"/>
      <c r="C53" s="3"/>
      <c r="D53" s="3"/>
      <c r="E53" s="3"/>
      <c r="F53" s="3"/>
      <c r="G53" s="53" t="str">
        <f t="shared" si="0"/>
        <v/>
      </c>
      <c r="H53" s="3"/>
      <c r="I53" s="3"/>
      <c r="J53" s="3"/>
      <c r="K53" s="124"/>
      <c r="L53" s="124"/>
      <c r="M53" s="3"/>
      <c r="N53" s="3"/>
    </row>
    <row r="54" spans="1:14" ht="30" customHeight="1" x14ac:dyDescent="0.4">
      <c r="A54" s="3">
        <v>50</v>
      </c>
      <c r="B54" s="3"/>
      <c r="C54" s="3"/>
      <c r="D54" s="3"/>
      <c r="E54" s="3"/>
      <c r="F54" s="3"/>
      <c r="G54" s="53" t="str">
        <f t="shared" si="0"/>
        <v/>
      </c>
      <c r="H54" s="3"/>
      <c r="I54" s="3"/>
      <c r="J54" s="3"/>
      <c r="K54" s="124"/>
      <c r="L54" s="124"/>
      <c r="M54" s="3"/>
      <c r="N54" s="3"/>
    </row>
  </sheetData>
  <mergeCells count="7">
    <mergeCell ref="H2:N2"/>
    <mergeCell ref="J1:N1"/>
    <mergeCell ref="A2:A3"/>
    <mergeCell ref="B2:B3"/>
    <mergeCell ref="C2:C3"/>
    <mergeCell ref="D2:D3"/>
    <mergeCell ref="E2:G2"/>
  </mergeCells>
  <phoneticPr fontId="2"/>
  <conditionalFormatting sqref="B5:F54">
    <cfRule type="cellIs" dxfId="4" priority="1" operator="equal">
      <formula>""</formula>
    </cfRule>
  </conditionalFormatting>
  <pageMargins left="0.7" right="0.7" top="0.75" bottom="0.75" header="0.3" footer="0.3"/>
  <pageSetup paperSize="8"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8258D-6404-4428-BEA5-DB84BC8F6569}">
  <sheetPr>
    <tabColor theme="4"/>
    <pageSetUpPr fitToPage="1"/>
  </sheetPr>
  <dimension ref="A1:AB48"/>
  <sheetViews>
    <sheetView showGridLines="0" view="pageBreakPreview" zoomScale="93" zoomScaleNormal="70" zoomScaleSheetLayoutView="93" workbookViewId="0">
      <selection activeCell="B24" sqref="B24"/>
    </sheetView>
  </sheetViews>
  <sheetFormatPr defaultRowHeight="18.75" x14ac:dyDescent="0.4"/>
  <cols>
    <col min="2" max="2" width="9.25" customWidth="1"/>
    <col min="14" max="14" width="3.625" customWidth="1"/>
    <col min="15" max="28" width="8.125" customWidth="1"/>
    <col min="29" max="29" width="3.375" customWidth="1"/>
  </cols>
  <sheetData>
    <row r="1" spans="1:28" ht="44.25" x14ac:dyDescent="0.4">
      <c r="A1" s="74" t="s">
        <v>96</v>
      </c>
      <c r="N1" s="163" t="s">
        <v>88</v>
      </c>
      <c r="O1" s="163"/>
    </row>
    <row r="2" spans="1:28" ht="25.5" x14ac:dyDescent="0.4">
      <c r="A2" s="168" t="s">
        <v>63</v>
      </c>
      <c r="B2" s="168"/>
      <c r="C2" s="172"/>
      <c r="D2" s="172"/>
      <c r="E2" s="172"/>
      <c r="F2" s="172"/>
      <c r="G2" s="172"/>
      <c r="H2" s="172"/>
      <c r="I2" s="172"/>
      <c r="J2" s="171" t="s">
        <v>83</v>
      </c>
      <c r="K2" s="171"/>
      <c r="L2" s="169"/>
      <c r="M2" s="170"/>
    </row>
    <row r="4" spans="1:28" ht="25.5" x14ac:dyDescent="0.4">
      <c r="A4" s="73" t="s">
        <v>77</v>
      </c>
      <c r="O4" s="91" t="s">
        <v>89</v>
      </c>
    </row>
    <row r="5" spans="1:28" x14ac:dyDescent="0.4">
      <c r="A5" s="3" t="s">
        <v>23</v>
      </c>
      <c r="B5" s="54">
        <f>①CO2排出量!C44</f>
        <v>2023</v>
      </c>
      <c r="C5" s="109">
        <f>①CO2排出量!D44</f>
        <v>2024</v>
      </c>
      <c r="D5" s="112"/>
      <c r="E5" s="111"/>
      <c r="F5" s="111"/>
      <c r="G5" s="111"/>
      <c r="O5" s="66"/>
      <c r="P5" s="67"/>
      <c r="Q5" s="67"/>
      <c r="R5" s="67"/>
      <c r="S5" s="67"/>
      <c r="T5" s="67"/>
      <c r="U5" s="67"/>
      <c r="V5" s="67"/>
      <c r="W5" s="67"/>
      <c r="X5" s="67"/>
      <c r="Y5" s="67"/>
      <c r="Z5" s="67"/>
      <c r="AA5" s="67"/>
      <c r="AB5" s="67"/>
    </row>
    <row r="6" spans="1:28" x14ac:dyDescent="0.4">
      <c r="A6" s="3" t="str">
        <f>①CO2排出量!B45</f>
        <v>電気合計</v>
      </c>
      <c r="B6" s="52">
        <f>①CO2排出量!C45</f>
        <v>0</v>
      </c>
      <c r="C6" s="114">
        <f>①CO2排出量!D45</f>
        <v>0</v>
      </c>
      <c r="D6" s="116"/>
      <c r="E6" s="19"/>
      <c r="F6" s="19"/>
      <c r="G6" s="19"/>
      <c r="O6" s="68"/>
    </row>
    <row r="7" spans="1:28" x14ac:dyDescent="0.4">
      <c r="A7" s="3" t="str">
        <f>①CO2排出量!B46</f>
        <v>都市ガス</v>
      </c>
      <c r="B7" s="52">
        <f>①CO2排出量!C46</f>
        <v>0.71488853333333335</v>
      </c>
      <c r="C7" s="114">
        <f>①CO2排出量!D46</f>
        <v>0.75973333333333348</v>
      </c>
      <c r="D7" s="116"/>
      <c r="E7" s="19"/>
      <c r="F7" s="19"/>
      <c r="G7" s="19"/>
      <c r="O7" s="68"/>
    </row>
    <row r="8" spans="1:28" x14ac:dyDescent="0.4">
      <c r="A8" s="3" t="str">
        <f>①CO2排出量!B47</f>
        <v>LPG</v>
      </c>
      <c r="B8" s="52">
        <f>①CO2排出量!C47</f>
        <v>0</v>
      </c>
      <c r="C8" s="114">
        <f>①CO2排出量!D47</f>
        <v>0</v>
      </c>
      <c r="D8" s="116"/>
      <c r="E8" s="19"/>
      <c r="F8" s="19"/>
      <c r="G8" s="19"/>
      <c r="O8" s="68"/>
    </row>
    <row r="9" spans="1:28" x14ac:dyDescent="0.4">
      <c r="A9" s="3" t="str">
        <f>①CO2排出量!B48</f>
        <v>A重油</v>
      </c>
      <c r="B9" s="52">
        <f>①CO2排出量!C48</f>
        <v>0</v>
      </c>
      <c r="C9" s="114">
        <f>①CO2排出量!D48</f>
        <v>0</v>
      </c>
      <c r="D9" s="116"/>
      <c r="E9" s="19"/>
      <c r="F9" s="19"/>
      <c r="G9" s="19"/>
      <c r="O9" s="68"/>
    </row>
    <row r="10" spans="1:28" x14ac:dyDescent="0.4">
      <c r="A10" s="3" t="str">
        <f>①CO2排出量!B49</f>
        <v>灯油</v>
      </c>
      <c r="B10" s="52">
        <f>①CO2排出量!C49</f>
        <v>5.2279150000000003</v>
      </c>
      <c r="C10" s="114">
        <f>①CO2排出量!D49</f>
        <v>5.9747600000000016</v>
      </c>
      <c r="D10" s="116"/>
      <c r="E10" s="19"/>
      <c r="F10" s="19"/>
      <c r="G10" s="19"/>
      <c r="O10" s="68"/>
    </row>
    <row r="11" spans="1:28" x14ac:dyDescent="0.4">
      <c r="A11" s="3" t="str">
        <f>①CO2排出量!B50</f>
        <v>揮発油</v>
      </c>
      <c r="B11" s="52">
        <f>①CO2排出量!C50</f>
        <v>0</v>
      </c>
      <c r="C11" s="114">
        <f>①CO2排出量!D50</f>
        <v>0</v>
      </c>
      <c r="D11" s="116"/>
      <c r="E11" s="19"/>
      <c r="F11" s="19"/>
      <c r="G11" s="19"/>
      <c r="O11" s="68"/>
    </row>
    <row r="12" spans="1:28" x14ac:dyDescent="0.4">
      <c r="A12" s="3" t="str">
        <f>①CO2排出量!B51</f>
        <v>軽油</v>
      </c>
      <c r="B12" s="52">
        <f>①CO2排出量!C51</f>
        <v>0.51699266666666677</v>
      </c>
      <c r="C12" s="114">
        <f>①CO2排出量!D51</f>
        <v>0.41359413333333339</v>
      </c>
      <c r="D12" s="116"/>
      <c r="E12" s="19"/>
      <c r="F12" s="19"/>
      <c r="G12" s="19"/>
      <c r="O12" s="68"/>
    </row>
    <row r="13" spans="1:28" x14ac:dyDescent="0.4">
      <c r="A13" s="4">
        <f>①CO2排出量!B44</f>
        <v>0</v>
      </c>
      <c r="B13" s="107">
        <f>①CO2排出量!C52</f>
        <v>6.4597962000000004</v>
      </c>
      <c r="C13" s="115">
        <f>①CO2排出量!D52</f>
        <v>7.1480874666666683</v>
      </c>
      <c r="D13" s="116"/>
      <c r="E13" s="19"/>
      <c r="F13" s="19"/>
      <c r="G13" s="19"/>
      <c r="O13" s="68"/>
    </row>
    <row r="14" spans="1:28" x14ac:dyDescent="0.4">
      <c r="O14" s="68"/>
    </row>
    <row r="15" spans="1:28" ht="24" x14ac:dyDescent="0.4">
      <c r="A15" s="91" t="s">
        <v>76</v>
      </c>
      <c r="O15" s="68"/>
    </row>
    <row r="16" spans="1:28" x14ac:dyDescent="0.4">
      <c r="A16" s="3" t="s">
        <v>23</v>
      </c>
      <c r="B16" s="54">
        <f>C34</f>
        <v>0</v>
      </c>
      <c r="C16" s="77" t="s">
        <v>86</v>
      </c>
      <c r="O16" s="68"/>
    </row>
    <row r="17" spans="1:28" x14ac:dyDescent="0.4">
      <c r="A17" s="3" t="str">
        <f>A6</f>
        <v>電気合計</v>
      </c>
      <c r="B17" s="24" t="e">
        <f>VLOOKUP(B16,①CO2排出量!$B$55:$I$56,2,FALSE)</f>
        <v>#N/A</v>
      </c>
      <c r="C17" s="65" t="e">
        <f t="shared" ref="C17:C24" si="0">B17/$B$24</f>
        <v>#N/A</v>
      </c>
      <c r="O17" s="68"/>
      <c r="AB17" s="69"/>
    </row>
    <row r="18" spans="1:28" ht="24" x14ac:dyDescent="0.4">
      <c r="A18" s="3" t="str">
        <f t="shared" ref="A18:A24" si="1">A7</f>
        <v>都市ガス</v>
      </c>
      <c r="B18" s="24" t="e">
        <f>VLOOKUP(B16,①CO2排出量!$B$55:$I$56,3,FALSE)</f>
        <v>#N/A</v>
      </c>
      <c r="C18" s="65" t="e">
        <f t="shared" si="0"/>
        <v>#N/A</v>
      </c>
      <c r="O18" s="68"/>
      <c r="Q18" s="108" t="s">
        <v>93</v>
      </c>
      <c r="AB18" s="69"/>
    </row>
    <row r="19" spans="1:28" x14ac:dyDescent="0.4">
      <c r="A19" s="3" t="str">
        <f t="shared" si="1"/>
        <v>LPG</v>
      </c>
      <c r="B19" s="24" t="e">
        <f>VLOOKUP(B16,①CO2排出量!$B$55:$I$56,4,FALSE)</f>
        <v>#N/A</v>
      </c>
      <c r="C19" s="65" t="e">
        <f t="shared" si="0"/>
        <v>#N/A</v>
      </c>
      <c r="O19" s="68"/>
      <c r="AB19" s="69"/>
    </row>
    <row r="20" spans="1:28" x14ac:dyDescent="0.4">
      <c r="A20" s="3" t="str">
        <f t="shared" si="1"/>
        <v>A重油</v>
      </c>
      <c r="B20" s="24" t="e">
        <f>VLOOKUP(B16,①CO2排出量!$B$55:$I$56,5,FALSE)</f>
        <v>#N/A</v>
      </c>
      <c r="C20" s="65" t="e">
        <f t="shared" si="0"/>
        <v>#N/A</v>
      </c>
      <c r="O20" s="68"/>
      <c r="AB20" s="69"/>
    </row>
    <row r="21" spans="1:28" x14ac:dyDescent="0.4">
      <c r="A21" s="3" t="str">
        <f t="shared" si="1"/>
        <v>灯油</v>
      </c>
      <c r="B21" s="24" t="e">
        <f>VLOOKUP(B16,①CO2排出量!$B$55:$I$56,6,FALSE)</f>
        <v>#N/A</v>
      </c>
      <c r="C21" s="65" t="e">
        <f t="shared" si="0"/>
        <v>#N/A</v>
      </c>
      <c r="O21" s="68"/>
      <c r="AB21" s="69"/>
    </row>
    <row r="22" spans="1:28" x14ac:dyDescent="0.4">
      <c r="A22" s="3" t="str">
        <f t="shared" si="1"/>
        <v>揮発油</v>
      </c>
      <c r="B22" s="24" t="e">
        <f>VLOOKUP(B16,①CO2排出量!$B$55:$I$56,7,FALSE)</f>
        <v>#N/A</v>
      </c>
      <c r="C22" s="65" t="e">
        <f t="shared" si="0"/>
        <v>#N/A</v>
      </c>
      <c r="O22" s="68"/>
      <c r="AB22" s="69"/>
    </row>
    <row r="23" spans="1:28" ht="19.5" thickBot="1" x14ac:dyDescent="0.45">
      <c r="A23" s="7" t="str">
        <f t="shared" si="1"/>
        <v>軽油</v>
      </c>
      <c r="B23" s="24" t="e">
        <f>VLOOKUP(B16,①CO2排出量!$B$55:$I$56,8,FALSE)</f>
        <v>#N/A</v>
      </c>
      <c r="C23" s="72" t="e">
        <f t="shared" si="0"/>
        <v>#N/A</v>
      </c>
      <c r="O23" s="68"/>
      <c r="AB23" s="69"/>
    </row>
    <row r="24" spans="1:28" ht="19.5" thickTop="1" x14ac:dyDescent="0.4">
      <c r="A24" s="4">
        <f t="shared" si="1"/>
        <v>0</v>
      </c>
      <c r="B24" s="10" t="e">
        <f>SUM(B17:B23)</f>
        <v>#N/A</v>
      </c>
      <c r="C24" s="76" t="e">
        <f t="shared" si="0"/>
        <v>#N/A</v>
      </c>
      <c r="O24" s="68"/>
      <c r="AB24" s="69"/>
    </row>
    <row r="25" spans="1:28" x14ac:dyDescent="0.4">
      <c r="O25" s="68"/>
      <c r="AB25" s="69"/>
    </row>
    <row r="26" spans="1:28" ht="24" x14ac:dyDescent="0.4">
      <c r="A26" s="79" t="s">
        <v>87</v>
      </c>
      <c r="B26" s="78"/>
      <c r="C26" s="78"/>
      <c r="D26" s="78"/>
      <c r="E26" s="78"/>
      <c r="F26" s="78"/>
      <c r="G26" s="78"/>
      <c r="H26" s="78"/>
      <c r="I26" s="78"/>
      <c r="J26" s="78"/>
      <c r="K26" s="78"/>
      <c r="L26" s="78"/>
      <c r="M26" s="78"/>
      <c r="O26" s="68"/>
      <c r="AB26" s="69"/>
    </row>
    <row r="27" spans="1:28" x14ac:dyDescent="0.4">
      <c r="A27" s="164"/>
      <c r="B27" s="165"/>
      <c r="C27" s="165"/>
      <c r="D27" s="165"/>
      <c r="E27" s="165"/>
      <c r="F27" s="165"/>
      <c r="G27" s="165"/>
      <c r="H27" s="165"/>
      <c r="I27" s="165"/>
      <c r="J27" s="165"/>
      <c r="K27" s="165"/>
      <c r="L27" s="165"/>
      <c r="M27" s="165"/>
      <c r="O27" s="68"/>
      <c r="AB27" s="69"/>
    </row>
    <row r="28" spans="1:28" x14ac:dyDescent="0.4">
      <c r="A28" s="165"/>
      <c r="B28" s="165"/>
      <c r="C28" s="165"/>
      <c r="D28" s="165"/>
      <c r="E28" s="165"/>
      <c r="F28" s="165"/>
      <c r="G28" s="165"/>
      <c r="H28" s="165"/>
      <c r="I28" s="165"/>
      <c r="J28" s="165"/>
      <c r="K28" s="165"/>
      <c r="L28" s="165"/>
      <c r="M28" s="165"/>
      <c r="O28" s="68"/>
      <c r="AB28" s="69"/>
    </row>
    <row r="29" spans="1:28" x14ac:dyDescent="0.4">
      <c r="A29" s="165"/>
      <c r="B29" s="165"/>
      <c r="C29" s="165"/>
      <c r="D29" s="165"/>
      <c r="E29" s="165"/>
      <c r="F29" s="165"/>
      <c r="G29" s="165"/>
      <c r="H29" s="165"/>
      <c r="I29" s="165"/>
      <c r="J29" s="165"/>
      <c r="K29" s="165"/>
      <c r="L29" s="165"/>
      <c r="M29" s="165"/>
      <c r="O29" s="68"/>
      <c r="AB29" s="69"/>
    </row>
    <row r="30" spans="1:28" x14ac:dyDescent="0.4">
      <c r="A30" s="165"/>
      <c r="B30" s="165"/>
      <c r="C30" s="165"/>
      <c r="D30" s="165"/>
      <c r="E30" s="165"/>
      <c r="F30" s="165"/>
      <c r="G30" s="165"/>
      <c r="H30" s="165"/>
      <c r="I30" s="165"/>
      <c r="J30" s="165"/>
      <c r="K30" s="165"/>
      <c r="L30" s="165"/>
      <c r="M30" s="165"/>
      <c r="O30" s="68"/>
      <c r="AB30" s="69"/>
    </row>
    <row r="31" spans="1:28" x14ac:dyDescent="0.4">
      <c r="O31" s="68"/>
      <c r="AB31" s="69"/>
    </row>
    <row r="32" spans="1:28" ht="25.5" x14ac:dyDescent="0.4">
      <c r="A32" s="73" t="s">
        <v>78</v>
      </c>
      <c r="O32" s="68"/>
      <c r="AB32" s="69"/>
    </row>
    <row r="33" spans="1:28" x14ac:dyDescent="0.4">
      <c r="A33" s="3" t="str">
        <f>②目標を設定!B9</f>
        <v>目標水準</v>
      </c>
      <c r="B33" s="3" t="str">
        <f>②目標を設定!C9</f>
        <v>Scope</v>
      </c>
      <c r="C33" s="3" t="str">
        <f>②目標を設定!D9</f>
        <v>基準年</v>
      </c>
      <c r="D33" s="3" t="str">
        <f>②目標を設定!E9</f>
        <v>目標年</v>
      </c>
      <c r="E33" s="3" t="str">
        <f>②目標を設定!F9</f>
        <v>単位</v>
      </c>
      <c r="F33" s="3" t="str">
        <f>②目標を設定!G9</f>
        <v>削減量</v>
      </c>
      <c r="O33" s="68"/>
      <c r="AB33" s="69"/>
    </row>
    <row r="34" spans="1:28" x14ac:dyDescent="0.4">
      <c r="A34" s="3" t="str">
        <f>②目標を設定!B11</f>
        <v>1.5℃</v>
      </c>
      <c r="B34" s="3" t="str">
        <f>②目標を設定!C11</f>
        <v>1＆2</v>
      </c>
      <c r="C34" s="54">
        <f>②目標を設定!D11</f>
        <v>0</v>
      </c>
      <c r="D34" s="54">
        <f>②目標を設定!E11</f>
        <v>2030</v>
      </c>
      <c r="E34" s="3" t="str">
        <f>②目標を設定!F11</f>
        <v>総量</v>
      </c>
      <c r="F34" s="65" t="str">
        <f>②目標を設定!G11</f>
        <v/>
      </c>
      <c r="O34" s="68"/>
      <c r="AB34" s="69"/>
    </row>
    <row r="35" spans="1:28" x14ac:dyDescent="0.4">
      <c r="O35" s="68"/>
      <c r="AB35" s="69"/>
    </row>
    <row r="36" spans="1:28" x14ac:dyDescent="0.4">
      <c r="A36" s="54">
        <f>②目標を設定!B14</f>
        <v>0</v>
      </c>
      <c r="B36" s="24" t="e">
        <f>②目標を設定!C14</f>
        <v>#N/A</v>
      </c>
      <c r="C36" s="3" t="str">
        <f>②目標を設定!D14</f>
        <v>t-CO2/年</v>
      </c>
      <c r="O36" s="68"/>
      <c r="AB36" s="69"/>
    </row>
    <row r="37" spans="1:28" x14ac:dyDescent="0.4">
      <c r="A37" s="54">
        <f>②目標を設定!B15</f>
        <v>2030</v>
      </c>
      <c r="B37" s="24" t="e">
        <f>②目標を設定!C15</f>
        <v>#N/A</v>
      </c>
      <c r="C37" s="3" t="str">
        <f>②目標を設定!D15</f>
        <v>t-CO2/年</v>
      </c>
      <c r="O37" s="68"/>
      <c r="AB37" s="69"/>
    </row>
    <row r="38" spans="1:28" x14ac:dyDescent="0.4">
      <c r="A38" s="3" t="str">
        <f>②目標を設定!B16</f>
        <v>削減量</v>
      </c>
      <c r="B38" s="24" t="e">
        <f>②目標を設定!C16</f>
        <v>#N/A</v>
      </c>
      <c r="C38" s="3" t="str">
        <f>②目標を設定!D16</f>
        <v>t-CO2/年</v>
      </c>
      <c r="O38" s="68"/>
      <c r="AB38" s="69"/>
    </row>
    <row r="39" spans="1:28" x14ac:dyDescent="0.4">
      <c r="O39" s="68"/>
      <c r="AB39" s="69"/>
    </row>
    <row r="40" spans="1:28" x14ac:dyDescent="0.4">
      <c r="O40" s="68"/>
      <c r="AB40" s="69"/>
    </row>
    <row r="41" spans="1:28" x14ac:dyDescent="0.4">
      <c r="O41" s="68"/>
      <c r="AB41" s="69"/>
    </row>
    <row r="42" spans="1:28" x14ac:dyDescent="0.4">
      <c r="O42" s="68"/>
      <c r="AB42" s="69"/>
    </row>
    <row r="43" spans="1:28" ht="24" x14ac:dyDescent="0.4">
      <c r="A43" s="79" t="s">
        <v>92</v>
      </c>
      <c r="B43" s="78"/>
      <c r="C43" s="78"/>
      <c r="D43" s="78"/>
      <c r="E43" s="78"/>
      <c r="F43" s="78"/>
      <c r="G43" s="78"/>
      <c r="H43" s="78"/>
      <c r="I43" s="78"/>
      <c r="J43" s="78"/>
      <c r="K43" s="78"/>
      <c r="L43" s="78"/>
      <c r="M43" s="78"/>
      <c r="O43" s="68"/>
      <c r="AB43" s="69"/>
    </row>
    <row r="44" spans="1:28" x14ac:dyDescent="0.4">
      <c r="A44" s="166" t="s">
        <v>92</v>
      </c>
      <c r="B44" s="167"/>
      <c r="C44" s="167"/>
      <c r="D44" s="167"/>
      <c r="E44" s="167"/>
      <c r="F44" s="167"/>
      <c r="G44" s="167"/>
      <c r="H44" s="167"/>
      <c r="I44" s="167"/>
      <c r="J44" s="167"/>
      <c r="K44" s="167"/>
      <c r="L44" s="167"/>
      <c r="M44" s="167"/>
      <c r="O44" s="68"/>
      <c r="AB44" s="69"/>
    </row>
    <row r="45" spans="1:28" x14ac:dyDescent="0.4">
      <c r="A45" s="167"/>
      <c r="B45" s="167"/>
      <c r="C45" s="167"/>
      <c r="D45" s="167"/>
      <c r="E45" s="167"/>
      <c r="F45" s="167"/>
      <c r="G45" s="167"/>
      <c r="H45" s="167"/>
      <c r="I45" s="167"/>
      <c r="J45" s="167"/>
      <c r="K45" s="167"/>
      <c r="L45" s="167"/>
      <c r="M45" s="167"/>
      <c r="O45" s="68"/>
      <c r="AB45" s="69"/>
    </row>
    <row r="46" spans="1:28" x14ac:dyDescent="0.4">
      <c r="A46" s="167"/>
      <c r="B46" s="167"/>
      <c r="C46" s="167"/>
      <c r="D46" s="167"/>
      <c r="E46" s="167"/>
      <c r="F46" s="167"/>
      <c r="G46" s="167"/>
      <c r="H46" s="167"/>
      <c r="I46" s="167"/>
      <c r="J46" s="167"/>
      <c r="K46" s="167"/>
      <c r="L46" s="167"/>
      <c r="M46" s="167"/>
      <c r="O46" s="68"/>
      <c r="AB46" s="69"/>
    </row>
    <row r="47" spans="1:28" x14ac:dyDescent="0.4">
      <c r="A47" s="167"/>
      <c r="B47" s="167"/>
      <c r="C47" s="167"/>
      <c r="D47" s="167"/>
      <c r="E47" s="167"/>
      <c r="F47" s="167"/>
      <c r="G47" s="167"/>
      <c r="H47" s="167"/>
      <c r="I47" s="167"/>
      <c r="J47" s="167"/>
      <c r="K47" s="167"/>
      <c r="L47" s="167"/>
      <c r="M47" s="167"/>
      <c r="O47" s="68"/>
      <c r="AB47" s="69"/>
    </row>
    <row r="48" spans="1:28" x14ac:dyDescent="0.4">
      <c r="A48" s="167"/>
      <c r="B48" s="167"/>
      <c r="C48" s="167"/>
      <c r="D48" s="167"/>
      <c r="E48" s="167"/>
      <c r="F48" s="167"/>
      <c r="G48" s="167"/>
      <c r="H48" s="167"/>
      <c r="I48" s="167"/>
      <c r="J48" s="167"/>
      <c r="K48" s="167"/>
      <c r="L48" s="167"/>
      <c r="M48" s="167"/>
      <c r="O48" s="70"/>
      <c r="P48" s="20"/>
      <c r="Q48" s="20"/>
      <c r="R48" s="20"/>
      <c r="S48" s="20"/>
      <c r="T48" s="20"/>
      <c r="U48" s="20"/>
      <c r="V48" s="20"/>
      <c r="W48" s="20"/>
      <c r="X48" s="20"/>
      <c r="Y48" s="20"/>
      <c r="Z48" s="20"/>
      <c r="AA48" s="20"/>
      <c r="AB48" s="71"/>
    </row>
  </sheetData>
  <mergeCells count="7">
    <mergeCell ref="N1:O1"/>
    <mergeCell ref="A27:M30"/>
    <mergeCell ref="A44:M48"/>
    <mergeCell ref="A2:B2"/>
    <mergeCell ref="L2:M2"/>
    <mergeCell ref="J2:K2"/>
    <mergeCell ref="C2:I2"/>
  </mergeCells>
  <phoneticPr fontId="2"/>
  <conditionalFormatting sqref="A27:M30">
    <cfRule type="cellIs" dxfId="3" priority="30" operator="equal">
      <formula>""</formula>
    </cfRule>
  </conditionalFormatting>
  <conditionalFormatting sqref="A44:M48">
    <cfRule type="cellIs" dxfId="2" priority="27" operator="equal">
      <formula>""</formula>
    </cfRule>
    <cfRule type="containsBlanks" priority="32">
      <formula>LEN(TRIM(A44))=0</formula>
    </cfRule>
  </conditionalFormatting>
  <conditionalFormatting sqref="C2:I2">
    <cfRule type="cellIs" dxfId="1" priority="11" operator="equal">
      <formula>""</formula>
    </cfRule>
  </conditionalFormatting>
  <conditionalFormatting sqref="L2:M2">
    <cfRule type="cellIs" dxfId="0" priority="10" operator="equal">
      <formula>""</formula>
    </cfRule>
  </conditionalFormatting>
  <dataValidations count="1">
    <dataValidation type="date" allowBlank="1" showInputMessage="1" showErrorMessage="1" sqref="L2:M2" xr:uid="{3D6EC806-F926-47F6-9B3D-5FA8F3376E98}">
      <formula1>36161</formula1>
      <formula2>73415</formula2>
    </dataValidation>
  </dataValidations>
  <printOptions horizontalCentered="1" verticalCentered="1"/>
  <pageMargins left="0.23622047244094491" right="0.23622047244094491" top="0.74803149606299213" bottom="0.74803149606299213" header="0.31496062992125984" footer="0.31496062992125984"/>
  <pageSetup paperSize="8" scale="5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C8AEB-A1E3-4C74-B27B-6FC2DD6950B1}">
  <dimension ref="B2:B4"/>
  <sheetViews>
    <sheetView workbookViewId="0">
      <selection activeCell="I13" sqref="I13"/>
    </sheetView>
  </sheetViews>
  <sheetFormatPr defaultRowHeight="18.75" x14ac:dyDescent="0.4"/>
  <sheetData>
    <row r="2" spans="2:2" x14ac:dyDescent="0.4">
      <c r="B2" t="s">
        <v>79</v>
      </c>
    </row>
    <row r="3" spans="2:2" x14ac:dyDescent="0.4">
      <c r="B3" t="s">
        <v>80</v>
      </c>
    </row>
    <row r="4" spans="2:2" x14ac:dyDescent="0.4">
      <c r="B4" t="s">
        <v>81</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①CO2排出量</vt:lpstr>
      <vt:lpstr>②目標を設定</vt:lpstr>
      <vt:lpstr>③設備の利用状況、削減可能性</vt:lpstr>
      <vt:lpstr>診断シート</vt:lpstr>
      <vt:lpstr>リスト</vt:lpstr>
      <vt:lpstr>①CO2排出量!Print_Area</vt:lpstr>
      <vt:lpstr>②目標を設定!Print_Area</vt:lpstr>
      <vt:lpstr>'③設備の利用状況、削減可能性'!Print_Area</vt:lpstr>
      <vt:lpstr>診断シート!Print_Area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高鹿初子</dc:creator>
  <cp:lastModifiedBy>高鹿 初子</cp:lastModifiedBy>
  <cp:lastPrinted>2023-12-19T07:56:44Z</cp:lastPrinted>
  <dcterms:created xsi:type="dcterms:W3CDTF">2022-04-21T14:16:43Z</dcterms:created>
  <dcterms:modified xsi:type="dcterms:W3CDTF">2025-11-14T12:56:54Z</dcterms:modified>
</cp:coreProperties>
</file>